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lius\OneDrive\Documents\Dokumen Julio\Skripsi\Sidang\"/>
    </mc:Choice>
  </mc:AlternateContent>
  <xr:revisionPtr revIDLastSave="0" documentId="13_ncr:1_{2A7317A7-22CE-43F6-A2AA-8676C932ADA9}" xr6:coauthVersionLast="47" xr6:coauthVersionMax="47" xr10:uidLastSave="{00000000-0000-0000-0000-000000000000}"/>
  <bookViews>
    <workbookView xWindow="-120" yWindow="-120" windowWidth="20640" windowHeight="11160" firstSheet="6" activeTab="7" xr2:uid="{C2F28493-4B35-42A2-9993-1A4A4437D50E}"/>
  </bookViews>
  <sheets>
    <sheet name="ITO" sheetId="8" r:id="rId1"/>
    <sheet name="Revisi Identifikasi Biaya" sheetId="2" r:id="rId2"/>
    <sheet name="Revisi H Sebelum" sheetId="7" r:id="rId3"/>
    <sheet name="Revisi M Sebelum" sheetId="12" r:id="rId4"/>
    <sheet name="Revisi Demand" sheetId="9" r:id="rId5"/>
    <sheet name="Revisi SS" sheetId="10" r:id="rId6"/>
    <sheet name="Output_All" sheetId="11" r:id="rId7"/>
    <sheet name="4.1. Analisis Hasil " sheetId="3" r:id="rId8"/>
    <sheet name="4.2. Analisis Perbandingan" sheetId="4" r:id="rId9"/>
    <sheet name="4.3. Analisis Sensitivitas" sheetId="5" r:id="rId10"/>
  </sheets>
  <externalReferences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5" l="1"/>
  <c r="D100" i="5"/>
  <c r="B100" i="5"/>
  <c r="C99" i="5"/>
  <c r="D99" i="5"/>
  <c r="B99" i="5"/>
  <c r="C98" i="5"/>
  <c r="D98" i="5"/>
  <c r="B98" i="5"/>
  <c r="C97" i="5"/>
  <c r="D97" i="5"/>
  <c r="B97" i="5"/>
  <c r="C96" i="5"/>
  <c r="D96" i="5"/>
  <c r="B96" i="5"/>
  <c r="C95" i="5"/>
  <c r="D95" i="5"/>
  <c r="B95" i="5"/>
  <c r="C94" i="5"/>
  <c r="D94" i="5"/>
  <c r="B94" i="5"/>
  <c r="C5" i="4"/>
  <c r="D5" i="4"/>
  <c r="G5" i="4"/>
  <c r="H5" i="4"/>
  <c r="F5" i="4"/>
  <c r="E3" i="4"/>
  <c r="M58" i="11"/>
  <c r="M227" i="12"/>
  <c r="M167" i="12"/>
  <c r="M103" i="12"/>
  <c r="B14" i="2"/>
  <c r="M42" i="12" s="1"/>
  <c r="N20" i="9"/>
  <c r="O20" i="9"/>
  <c r="M20" i="9"/>
  <c r="N19" i="9"/>
  <c r="O19" i="9"/>
  <c r="M19" i="9"/>
  <c r="O17" i="9"/>
  <c r="N17" i="9"/>
  <c r="M17" i="9"/>
  <c r="N18" i="9"/>
  <c r="O18" i="9"/>
  <c r="M18" i="9"/>
  <c r="J31" i="2" l="1"/>
  <c r="J34" i="2" s="1"/>
  <c r="B5" i="4"/>
  <c r="E5" i="4" s="1"/>
  <c r="E4" i="4"/>
  <c r="AB24" i="5"/>
  <c r="AC24" i="5"/>
  <c r="AD24" i="5"/>
  <c r="AB25" i="5"/>
  <c r="AC25" i="5"/>
  <c r="AD25" i="5"/>
  <c r="AB26" i="5"/>
  <c r="AC26" i="5"/>
  <c r="AD26" i="5"/>
  <c r="AB27" i="5"/>
  <c r="AC27" i="5"/>
  <c r="AD27" i="5"/>
  <c r="AB28" i="5"/>
  <c r="AC28" i="5"/>
  <c r="AD28" i="5"/>
  <c r="AB29" i="5"/>
  <c r="AC29" i="5"/>
  <c r="AD29" i="5"/>
  <c r="AB30" i="5"/>
  <c r="AC30" i="5"/>
  <c r="AD30" i="5"/>
  <c r="AB31" i="5"/>
  <c r="AC31" i="5"/>
  <c r="AD31" i="5"/>
  <c r="AB32" i="5"/>
  <c r="AC32" i="5"/>
  <c r="AD32" i="5"/>
  <c r="AB33" i="5"/>
  <c r="AC33" i="5"/>
  <c r="AD33" i="5"/>
  <c r="AB34" i="5"/>
  <c r="AC34" i="5"/>
  <c r="AD34" i="5"/>
  <c r="AB35" i="5"/>
  <c r="AC35" i="5"/>
  <c r="AD35" i="5"/>
  <c r="AB36" i="5"/>
  <c r="AC36" i="5"/>
  <c r="AD36" i="5"/>
  <c r="AB37" i="5"/>
  <c r="AC37" i="5"/>
  <c r="AD37" i="5"/>
  <c r="AB38" i="5"/>
  <c r="AC38" i="5"/>
  <c r="AD38" i="5"/>
  <c r="AB39" i="5"/>
  <c r="AC39" i="5"/>
  <c r="AD39" i="5"/>
  <c r="AB40" i="5"/>
  <c r="AC40" i="5"/>
  <c r="AD40" i="5"/>
  <c r="AB41" i="5"/>
  <c r="AC41" i="5"/>
  <c r="AD41" i="5"/>
  <c r="AB42" i="5"/>
  <c r="AC42" i="5"/>
  <c r="AD42" i="5"/>
  <c r="AB43" i="5"/>
  <c r="AC43" i="5"/>
  <c r="AD43" i="5"/>
  <c r="AB44" i="5"/>
  <c r="AC44" i="5"/>
  <c r="AD44" i="5"/>
  <c r="AB45" i="5"/>
  <c r="AC45" i="5"/>
  <c r="AD45" i="5"/>
  <c r="AB46" i="5"/>
  <c r="AC46" i="5"/>
  <c r="AD46" i="5"/>
  <c r="AB47" i="5"/>
  <c r="AC47" i="5"/>
  <c r="AD47" i="5"/>
  <c r="AB48" i="5"/>
  <c r="AC48" i="5"/>
  <c r="AD48" i="5"/>
  <c r="AB49" i="5"/>
  <c r="AC49" i="5"/>
  <c r="AD49" i="5"/>
  <c r="AB50" i="5"/>
  <c r="AC50" i="5"/>
  <c r="AD50" i="5"/>
  <c r="AB51" i="5"/>
  <c r="AC51" i="5"/>
  <c r="AD51" i="5"/>
  <c r="AB52" i="5"/>
  <c r="AC52" i="5"/>
  <c r="AD52" i="5"/>
  <c r="AB53" i="5"/>
  <c r="AC53" i="5"/>
  <c r="AD53" i="5"/>
  <c r="AB54" i="5"/>
  <c r="AC54" i="5"/>
  <c r="AD54" i="5"/>
  <c r="AB55" i="5"/>
  <c r="AC55" i="5"/>
  <c r="AD55" i="5"/>
  <c r="AB56" i="5"/>
  <c r="AC56" i="5"/>
  <c r="AD56" i="5"/>
  <c r="AB57" i="5"/>
  <c r="AC57" i="5"/>
  <c r="AD57" i="5"/>
  <c r="AB58" i="5"/>
  <c r="AC58" i="5"/>
  <c r="AD58" i="5"/>
  <c r="AB59" i="5"/>
  <c r="AC59" i="5"/>
  <c r="AD59" i="5"/>
  <c r="AB60" i="5"/>
  <c r="AC60" i="5"/>
  <c r="AD60" i="5"/>
  <c r="AB61" i="5"/>
  <c r="AC61" i="5"/>
  <c r="AD61" i="5"/>
  <c r="AB62" i="5"/>
  <c r="AC62" i="5"/>
  <c r="AD62" i="5"/>
  <c r="AB63" i="5"/>
  <c r="AC63" i="5"/>
  <c r="AD63" i="5"/>
  <c r="AB64" i="5"/>
  <c r="AC64" i="5"/>
  <c r="AD64" i="5"/>
  <c r="AB65" i="5"/>
  <c r="AC65" i="5"/>
  <c r="AD65" i="5"/>
  <c r="AB66" i="5"/>
  <c r="AC66" i="5"/>
  <c r="AD66" i="5"/>
  <c r="AB67" i="5"/>
  <c r="AC67" i="5"/>
  <c r="AD67" i="5"/>
  <c r="AB68" i="5"/>
  <c r="AC68" i="5"/>
  <c r="AD68" i="5"/>
  <c r="AB69" i="5"/>
  <c r="AC69" i="5"/>
  <c r="AD69" i="5"/>
  <c r="AB70" i="5"/>
  <c r="AC70" i="5"/>
  <c r="AD70" i="5"/>
  <c r="AB71" i="5"/>
  <c r="AC71" i="5"/>
  <c r="AD71" i="5"/>
  <c r="AB72" i="5"/>
  <c r="AC72" i="5"/>
  <c r="AD72" i="5"/>
  <c r="AB73" i="5"/>
  <c r="AC73" i="5"/>
  <c r="AD73" i="5"/>
  <c r="AB74" i="5"/>
  <c r="AC74" i="5"/>
  <c r="AD74" i="5"/>
  <c r="AC23" i="5"/>
  <c r="AD23" i="5"/>
  <c r="AB23" i="5"/>
  <c r="X24" i="5"/>
  <c r="Y24" i="5"/>
  <c r="Z24" i="5"/>
  <c r="X25" i="5"/>
  <c r="Y25" i="5"/>
  <c r="Z25" i="5"/>
  <c r="X26" i="5"/>
  <c r="Y26" i="5"/>
  <c r="Z26" i="5"/>
  <c r="X27" i="5"/>
  <c r="Y27" i="5"/>
  <c r="Z27" i="5"/>
  <c r="X28" i="5"/>
  <c r="Y28" i="5"/>
  <c r="Z28" i="5"/>
  <c r="X29" i="5"/>
  <c r="Y29" i="5"/>
  <c r="Z29" i="5"/>
  <c r="X30" i="5"/>
  <c r="Y30" i="5"/>
  <c r="Z30" i="5"/>
  <c r="X31" i="5"/>
  <c r="Y31" i="5"/>
  <c r="Z31" i="5"/>
  <c r="X32" i="5"/>
  <c r="Y32" i="5"/>
  <c r="Z32" i="5"/>
  <c r="X33" i="5"/>
  <c r="Y33" i="5"/>
  <c r="Z33" i="5"/>
  <c r="X34" i="5"/>
  <c r="Y34" i="5"/>
  <c r="Z34" i="5"/>
  <c r="X35" i="5"/>
  <c r="Y35" i="5"/>
  <c r="Z35" i="5"/>
  <c r="X36" i="5"/>
  <c r="Y36" i="5"/>
  <c r="Z36" i="5"/>
  <c r="X37" i="5"/>
  <c r="Y37" i="5"/>
  <c r="Z37" i="5"/>
  <c r="X38" i="5"/>
  <c r="Y38" i="5"/>
  <c r="Z38" i="5"/>
  <c r="X39" i="5"/>
  <c r="Y39" i="5"/>
  <c r="Z39" i="5"/>
  <c r="X40" i="5"/>
  <c r="Y40" i="5"/>
  <c r="Z40" i="5"/>
  <c r="X41" i="5"/>
  <c r="Y41" i="5"/>
  <c r="Z41" i="5"/>
  <c r="X42" i="5"/>
  <c r="Y42" i="5"/>
  <c r="Z42" i="5"/>
  <c r="X43" i="5"/>
  <c r="Y43" i="5"/>
  <c r="Z43" i="5"/>
  <c r="X44" i="5"/>
  <c r="Y44" i="5"/>
  <c r="Z44" i="5"/>
  <c r="X45" i="5"/>
  <c r="Y45" i="5"/>
  <c r="Z45" i="5"/>
  <c r="X46" i="5"/>
  <c r="Y46" i="5"/>
  <c r="Z46" i="5"/>
  <c r="X47" i="5"/>
  <c r="Y47" i="5"/>
  <c r="Z47" i="5"/>
  <c r="X48" i="5"/>
  <c r="Y48" i="5"/>
  <c r="Z48" i="5"/>
  <c r="X49" i="5"/>
  <c r="Y49" i="5"/>
  <c r="Z49" i="5"/>
  <c r="X50" i="5"/>
  <c r="Y50" i="5"/>
  <c r="Z50" i="5"/>
  <c r="X51" i="5"/>
  <c r="Y51" i="5"/>
  <c r="Z51" i="5"/>
  <c r="X52" i="5"/>
  <c r="Y52" i="5"/>
  <c r="Z52" i="5"/>
  <c r="X53" i="5"/>
  <c r="Y53" i="5"/>
  <c r="Z53" i="5"/>
  <c r="X54" i="5"/>
  <c r="Y54" i="5"/>
  <c r="Z54" i="5"/>
  <c r="X55" i="5"/>
  <c r="Y55" i="5"/>
  <c r="Z55" i="5"/>
  <c r="X56" i="5"/>
  <c r="Y56" i="5"/>
  <c r="Z56" i="5"/>
  <c r="X57" i="5"/>
  <c r="Y57" i="5"/>
  <c r="Z57" i="5"/>
  <c r="X58" i="5"/>
  <c r="Y58" i="5"/>
  <c r="Z58" i="5"/>
  <c r="X59" i="5"/>
  <c r="Y59" i="5"/>
  <c r="Z59" i="5"/>
  <c r="X60" i="5"/>
  <c r="Y60" i="5"/>
  <c r="Z60" i="5"/>
  <c r="X61" i="5"/>
  <c r="Y61" i="5"/>
  <c r="Z61" i="5"/>
  <c r="X62" i="5"/>
  <c r="Y62" i="5"/>
  <c r="Z62" i="5"/>
  <c r="X63" i="5"/>
  <c r="Y63" i="5"/>
  <c r="Z63" i="5"/>
  <c r="X64" i="5"/>
  <c r="Y64" i="5"/>
  <c r="Z64" i="5"/>
  <c r="X65" i="5"/>
  <c r="Y65" i="5"/>
  <c r="Z65" i="5"/>
  <c r="X66" i="5"/>
  <c r="Y66" i="5"/>
  <c r="Z66" i="5"/>
  <c r="X67" i="5"/>
  <c r="Y67" i="5"/>
  <c r="Z67" i="5"/>
  <c r="X68" i="5"/>
  <c r="Y68" i="5"/>
  <c r="Z68" i="5"/>
  <c r="X69" i="5"/>
  <c r="Y69" i="5"/>
  <c r="Z69" i="5"/>
  <c r="X70" i="5"/>
  <c r="Y70" i="5"/>
  <c r="Z70" i="5"/>
  <c r="X71" i="5"/>
  <c r="Y71" i="5"/>
  <c r="Z71" i="5"/>
  <c r="X72" i="5"/>
  <c r="Y72" i="5"/>
  <c r="Z72" i="5"/>
  <c r="X73" i="5"/>
  <c r="Y73" i="5"/>
  <c r="Z73" i="5"/>
  <c r="X74" i="5"/>
  <c r="Y74" i="5"/>
  <c r="Z74" i="5"/>
  <c r="Y23" i="5"/>
  <c r="Z23" i="5"/>
  <c r="X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T30" i="5"/>
  <c r="U30" i="5"/>
  <c r="V30" i="5"/>
  <c r="T31" i="5"/>
  <c r="U31" i="5"/>
  <c r="V31" i="5"/>
  <c r="T32" i="5"/>
  <c r="U32" i="5"/>
  <c r="V32" i="5"/>
  <c r="T33" i="5"/>
  <c r="U33" i="5"/>
  <c r="V33" i="5"/>
  <c r="T34" i="5"/>
  <c r="U34" i="5"/>
  <c r="V34" i="5"/>
  <c r="T35" i="5"/>
  <c r="U35" i="5"/>
  <c r="V35" i="5"/>
  <c r="T36" i="5"/>
  <c r="U36" i="5"/>
  <c r="V36" i="5"/>
  <c r="T37" i="5"/>
  <c r="U37" i="5"/>
  <c r="V37" i="5"/>
  <c r="T38" i="5"/>
  <c r="U38" i="5"/>
  <c r="V38" i="5"/>
  <c r="T39" i="5"/>
  <c r="U39" i="5"/>
  <c r="V39" i="5"/>
  <c r="T40" i="5"/>
  <c r="U40" i="5"/>
  <c r="V40" i="5"/>
  <c r="T41" i="5"/>
  <c r="U41" i="5"/>
  <c r="V41" i="5"/>
  <c r="T42" i="5"/>
  <c r="U42" i="5"/>
  <c r="V42" i="5"/>
  <c r="T43" i="5"/>
  <c r="U43" i="5"/>
  <c r="V43" i="5"/>
  <c r="T44" i="5"/>
  <c r="U44" i="5"/>
  <c r="V44" i="5"/>
  <c r="T45" i="5"/>
  <c r="U45" i="5"/>
  <c r="V45" i="5"/>
  <c r="T46" i="5"/>
  <c r="U46" i="5"/>
  <c r="V46" i="5"/>
  <c r="T47" i="5"/>
  <c r="U47" i="5"/>
  <c r="V47" i="5"/>
  <c r="T48" i="5"/>
  <c r="U48" i="5"/>
  <c r="V48" i="5"/>
  <c r="T49" i="5"/>
  <c r="U49" i="5"/>
  <c r="V49" i="5"/>
  <c r="T50" i="5"/>
  <c r="U50" i="5"/>
  <c r="V50" i="5"/>
  <c r="T51" i="5"/>
  <c r="U51" i="5"/>
  <c r="V51" i="5"/>
  <c r="T52" i="5"/>
  <c r="U52" i="5"/>
  <c r="V52" i="5"/>
  <c r="T53" i="5"/>
  <c r="U53" i="5"/>
  <c r="V53" i="5"/>
  <c r="T54" i="5"/>
  <c r="U54" i="5"/>
  <c r="V54" i="5"/>
  <c r="T55" i="5"/>
  <c r="U55" i="5"/>
  <c r="V55" i="5"/>
  <c r="T56" i="5"/>
  <c r="U56" i="5"/>
  <c r="V56" i="5"/>
  <c r="T57" i="5"/>
  <c r="U57" i="5"/>
  <c r="V57" i="5"/>
  <c r="T58" i="5"/>
  <c r="U58" i="5"/>
  <c r="V58" i="5"/>
  <c r="T59" i="5"/>
  <c r="U59" i="5"/>
  <c r="V59" i="5"/>
  <c r="T60" i="5"/>
  <c r="U60" i="5"/>
  <c r="V60" i="5"/>
  <c r="T61" i="5"/>
  <c r="U61" i="5"/>
  <c r="V61" i="5"/>
  <c r="T62" i="5"/>
  <c r="U62" i="5"/>
  <c r="V62" i="5"/>
  <c r="T63" i="5"/>
  <c r="U63" i="5"/>
  <c r="V63" i="5"/>
  <c r="T64" i="5"/>
  <c r="U64" i="5"/>
  <c r="V64" i="5"/>
  <c r="T65" i="5"/>
  <c r="U65" i="5"/>
  <c r="V65" i="5"/>
  <c r="T66" i="5"/>
  <c r="U66" i="5"/>
  <c r="V66" i="5"/>
  <c r="T67" i="5"/>
  <c r="U67" i="5"/>
  <c r="V67" i="5"/>
  <c r="T68" i="5"/>
  <c r="U68" i="5"/>
  <c r="V68" i="5"/>
  <c r="T69" i="5"/>
  <c r="U69" i="5"/>
  <c r="V69" i="5"/>
  <c r="T70" i="5"/>
  <c r="U70" i="5"/>
  <c r="V70" i="5"/>
  <c r="T71" i="5"/>
  <c r="U71" i="5"/>
  <c r="V71" i="5"/>
  <c r="T72" i="5"/>
  <c r="U72" i="5"/>
  <c r="V72" i="5"/>
  <c r="T73" i="5"/>
  <c r="U73" i="5"/>
  <c r="V73" i="5"/>
  <c r="T74" i="5"/>
  <c r="U74" i="5"/>
  <c r="V74" i="5"/>
  <c r="V23" i="5"/>
  <c r="U23" i="5"/>
  <c r="T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P52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P57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P62" i="5"/>
  <c r="Q62" i="5"/>
  <c r="R62" i="5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P74" i="5"/>
  <c r="Q74" i="5"/>
  <c r="R74" i="5"/>
  <c r="Q23" i="5"/>
  <c r="R23" i="5"/>
  <c r="P23" i="5"/>
  <c r="L24" i="5"/>
  <c r="M24" i="5"/>
  <c r="N24" i="5"/>
  <c r="L25" i="5"/>
  <c r="M25" i="5"/>
  <c r="N25" i="5"/>
  <c r="L26" i="5"/>
  <c r="M26" i="5"/>
  <c r="N26" i="5"/>
  <c r="L27" i="5"/>
  <c r="M27" i="5"/>
  <c r="N27" i="5"/>
  <c r="L28" i="5"/>
  <c r="M28" i="5"/>
  <c r="N28" i="5"/>
  <c r="L29" i="5"/>
  <c r="M29" i="5"/>
  <c r="N29" i="5"/>
  <c r="L30" i="5"/>
  <c r="M30" i="5"/>
  <c r="N30" i="5"/>
  <c r="L31" i="5"/>
  <c r="M31" i="5"/>
  <c r="N31" i="5"/>
  <c r="L32" i="5"/>
  <c r="M32" i="5"/>
  <c r="N32" i="5"/>
  <c r="L33" i="5"/>
  <c r="M33" i="5"/>
  <c r="N33" i="5"/>
  <c r="L34" i="5"/>
  <c r="M34" i="5"/>
  <c r="N34" i="5"/>
  <c r="L35" i="5"/>
  <c r="M35" i="5"/>
  <c r="N35" i="5"/>
  <c r="L36" i="5"/>
  <c r="M36" i="5"/>
  <c r="N36" i="5"/>
  <c r="L37" i="5"/>
  <c r="M37" i="5"/>
  <c r="N37" i="5"/>
  <c r="L38" i="5"/>
  <c r="M38" i="5"/>
  <c r="N38" i="5"/>
  <c r="L39" i="5"/>
  <c r="M39" i="5"/>
  <c r="N39" i="5"/>
  <c r="L40" i="5"/>
  <c r="M40" i="5"/>
  <c r="N40" i="5"/>
  <c r="L41" i="5"/>
  <c r="M41" i="5"/>
  <c r="N41" i="5"/>
  <c r="L42" i="5"/>
  <c r="M42" i="5"/>
  <c r="N42" i="5"/>
  <c r="L43" i="5"/>
  <c r="M43" i="5"/>
  <c r="N43" i="5"/>
  <c r="L44" i="5"/>
  <c r="M44" i="5"/>
  <c r="N44" i="5"/>
  <c r="L45" i="5"/>
  <c r="M45" i="5"/>
  <c r="N45" i="5"/>
  <c r="L46" i="5"/>
  <c r="M46" i="5"/>
  <c r="N46" i="5"/>
  <c r="L47" i="5"/>
  <c r="M47" i="5"/>
  <c r="N47" i="5"/>
  <c r="L48" i="5"/>
  <c r="M48" i="5"/>
  <c r="N48" i="5"/>
  <c r="L49" i="5"/>
  <c r="M49" i="5"/>
  <c r="N49" i="5"/>
  <c r="L50" i="5"/>
  <c r="M50" i="5"/>
  <c r="N50" i="5"/>
  <c r="L51" i="5"/>
  <c r="M51" i="5"/>
  <c r="N51" i="5"/>
  <c r="L52" i="5"/>
  <c r="M52" i="5"/>
  <c r="N52" i="5"/>
  <c r="L53" i="5"/>
  <c r="M53" i="5"/>
  <c r="N53" i="5"/>
  <c r="L54" i="5"/>
  <c r="M54" i="5"/>
  <c r="N54" i="5"/>
  <c r="L55" i="5"/>
  <c r="M55" i="5"/>
  <c r="N55" i="5"/>
  <c r="L56" i="5"/>
  <c r="M56" i="5"/>
  <c r="N56" i="5"/>
  <c r="L57" i="5"/>
  <c r="M57" i="5"/>
  <c r="N57" i="5"/>
  <c r="L58" i="5"/>
  <c r="M58" i="5"/>
  <c r="N58" i="5"/>
  <c r="L59" i="5"/>
  <c r="M59" i="5"/>
  <c r="N59" i="5"/>
  <c r="L60" i="5"/>
  <c r="M60" i="5"/>
  <c r="N60" i="5"/>
  <c r="L61" i="5"/>
  <c r="M61" i="5"/>
  <c r="N61" i="5"/>
  <c r="L62" i="5"/>
  <c r="M62" i="5"/>
  <c r="N62" i="5"/>
  <c r="L63" i="5"/>
  <c r="M63" i="5"/>
  <c r="N63" i="5"/>
  <c r="L64" i="5"/>
  <c r="M64" i="5"/>
  <c r="N64" i="5"/>
  <c r="L65" i="5"/>
  <c r="M65" i="5"/>
  <c r="N65" i="5"/>
  <c r="L66" i="5"/>
  <c r="M66" i="5"/>
  <c r="N66" i="5"/>
  <c r="L67" i="5"/>
  <c r="M67" i="5"/>
  <c r="N67" i="5"/>
  <c r="L68" i="5"/>
  <c r="M68" i="5"/>
  <c r="N68" i="5"/>
  <c r="L69" i="5"/>
  <c r="M69" i="5"/>
  <c r="N69" i="5"/>
  <c r="L70" i="5"/>
  <c r="M70" i="5"/>
  <c r="N70" i="5"/>
  <c r="L71" i="5"/>
  <c r="M71" i="5"/>
  <c r="N71" i="5"/>
  <c r="L72" i="5"/>
  <c r="M72" i="5"/>
  <c r="N72" i="5"/>
  <c r="L73" i="5"/>
  <c r="M73" i="5"/>
  <c r="N73" i="5"/>
  <c r="L74" i="5"/>
  <c r="M74" i="5"/>
  <c r="N74" i="5"/>
  <c r="M23" i="5"/>
  <c r="N23" i="5"/>
  <c r="L23" i="5"/>
  <c r="C76" i="5"/>
  <c r="D76" i="5"/>
  <c r="B76" i="5"/>
  <c r="G74" i="5"/>
  <c r="H74" i="5"/>
  <c r="I74" i="5"/>
  <c r="G24" i="5"/>
  <c r="H24" i="5"/>
  <c r="I24" i="5"/>
  <c r="G25" i="5"/>
  <c r="H25" i="5"/>
  <c r="I25" i="5"/>
  <c r="G26" i="5"/>
  <c r="H26" i="5"/>
  <c r="I26" i="5"/>
  <c r="G27" i="5"/>
  <c r="H27" i="5"/>
  <c r="I27" i="5"/>
  <c r="G28" i="5"/>
  <c r="H28" i="5"/>
  <c r="I28" i="5"/>
  <c r="G29" i="5"/>
  <c r="H29" i="5"/>
  <c r="I29" i="5"/>
  <c r="G30" i="5"/>
  <c r="H30" i="5"/>
  <c r="I30" i="5"/>
  <c r="G31" i="5"/>
  <c r="H31" i="5"/>
  <c r="I31" i="5"/>
  <c r="G32" i="5"/>
  <c r="H32" i="5"/>
  <c r="I32" i="5"/>
  <c r="G33" i="5"/>
  <c r="H33" i="5"/>
  <c r="I33" i="5"/>
  <c r="G34" i="5"/>
  <c r="H34" i="5"/>
  <c r="I34" i="5"/>
  <c r="G35" i="5"/>
  <c r="H35" i="5"/>
  <c r="I35" i="5"/>
  <c r="G36" i="5"/>
  <c r="H36" i="5"/>
  <c r="I36" i="5"/>
  <c r="G37" i="5"/>
  <c r="H37" i="5"/>
  <c r="I37" i="5"/>
  <c r="G38" i="5"/>
  <c r="H38" i="5"/>
  <c r="I38" i="5"/>
  <c r="G39" i="5"/>
  <c r="H39" i="5"/>
  <c r="I39" i="5"/>
  <c r="G40" i="5"/>
  <c r="H40" i="5"/>
  <c r="I40" i="5"/>
  <c r="G41" i="5"/>
  <c r="H41" i="5"/>
  <c r="I41" i="5"/>
  <c r="G42" i="5"/>
  <c r="H42" i="5"/>
  <c r="I42" i="5"/>
  <c r="G43" i="5"/>
  <c r="H43" i="5"/>
  <c r="I43" i="5"/>
  <c r="G44" i="5"/>
  <c r="H44" i="5"/>
  <c r="I44" i="5"/>
  <c r="G45" i="5"/>
  <c r="H45" i="5"/>
  <c r="I45" i="5"/>
  <c r="G46" i="5"/>
  <c r="H46" i="5"/>
  <c r="I46" i="5"/>
  <c r="G47" i="5"/>
  <c r="H47" i="5"/>
  <c r="I47" i="5"/>
  <c r="G48" i="5"/>
  <c r="H48" i="5"/>
  <c r="I48" i="5"/>
  <c r="G49" i="5"/>
  <c r="H49" i="5"/>
  <c r="I49" i="5"/>
  <c r="G50" i="5"/>
  <c r="H50" i="5"/>
  <c r="I50" i="5"/>
  <c r="G51" i="5"/>
  <c r="H51" i="5"/>
  <c r="I51" i="5"/>
  <c r="G52" i="5"/>
  <c r="H52" i="5"/>
  <c r="I52" i="5"/>
  <c r="G53" i="5"/>
  <c r="H53" i="5"/>
  <c r="I53" i="5"/>
  <c r="G54" i="5"/>
  <c r="H54" i="5"/>
  <c r="I54" i="5"/>
  <c r="G55" i="5"/>
  <c r="H55" i="5"/>
  <c r="I55" i="5"/>
  <c r="G56" i="5"/>
  <c r="H56" i="5"/>
  <c r="I56" i="5"/>
  <c r="G57" i="5"/>
  <c r="H57" i="5"/>
  <c r="I57" i="5"/>
  <c r="G58" i="5"/>
  <c r="H58" i="5"/>
  <c r="I58" i="5"/>
  <c r="G59" i="5"/>
  <c r="H59" i="5"/>
  <c r="I59" i="5"/>
  <c r="G60" i="5"/>
  <c r="H60" i="5"/>
  <c r="I60" i="5"/>
  <c r="G61" i="5"/>
  <c r="H61" i="5"/>
  <c r="I61" i="5"/>
  <c r="G62" i="5"/>
  <c r="H62" i="5"/>
  <c r="I62" i="5"/>
  <c r="G63" i="5"/>
  <c r="H63" i="5"/>
  <c r="I63" i="5"/>
  <c r="G64" i="5"/>
  <c r="H64" i="5"/>
  <c r="I64" i="5"/>
  <c r="G65" i="5"/>
  <c r="H65" i="5"/>
  <c r="I65" i="5"/>
  <c r="G66" i="5"/>
  <c r="H66" i="5"/>
  <c r="I66" i="5"/>
  <c r="G67" i="5"/>
  <c r="H67" i="5"/>
  <c r="I67" i="5"/>
  <c r="G68" i="5"/>
  <c r="H68" i="5"/>
  <c r="I68" i="5"/>
  <c r="G69" i="5"/>
  <c r="H69" i="5"/>
  <c r="I69" i="5"/>
  <c r="G70" i="5"/>
  <c r="H70" i="5"/>
  <c r="I70" i="5"/>
  <c r="G71" i="5"/>
  <c r="H71" i="5"/>
  <c r="I71" i="5"/>
  <c r="G72" i="5"/>
  <c r="H72" i="5"/>
  <c r="I72" i="5"/>
  <c r="G73" i="5"/>
  <c r="H73" i="5"/>
  <c r="I73" i="5"/>
  <c r="I23" i="5"/>
  <c r="G23" i="5"/>
  <c r="H23" i="5"/>
  <c r="M8" i="5"/>
  <c r="N7" i="5"/>
  <c r="M7" i="5"/>
  <c r="N5" i="5"/>
  <c r="N4" i="5"/>
  <c r="N9" i="5"/>
  <c r="M4" i="5"/>
  <c r="L7" i="5"/>
  <c r="AJ3" i="11"/>
  <c r="AJ4" i="11"/>
  <c r="AJ5" i="11"/>
  <c r="AJ6" i="11"/>
  <c r="AJ7" i="11"/>
  <c r="AJ8" i="11"/>
  <c r="AJ9" i="11"/>
  <c r="AJ10" i="11"/>
  <c r="AJ11" i="11"/>
  <c r="AJ12" i="11"/>
  <c r="AJ13" i="11"/>
  <c r="AI3" i="11"/>
  <c r="AI4" i="11"/>
  <c r="AI5" i="11"/>
  <c r="AI6" i="11"/>
  <c r="AI7" i="11"/>
  <c r="AI8" i="11"/>
  <c r="AI9" i="11"/>
  <c r="AI10" i="11"/>
  <c r="AI11" i="11"/>
  <c r="AI12" i="11"/>
  <c r="AI13" i="11"/>
  <c r="AJ2" i="11"/>
  <c r="AI2" i="11"/>
  <c r="AH3" i="11"/>
  <c r="AH4" i="11"/>
  <c r="AH5" i="11"/>
  <c r="AH6" i="11"/>
  <c r="AH7" i="11"/>
  <c r="AH8" i="11"/>
  <c r="AK8" i="11" s="1"/>
  <c r="M43" i="8" s="1"/>
  <c r="AH9" i="11"/>
  <c r="AH10" i="11"/>
  <c r="AH11" i="11"/>
  <c r="AH12" i="11"/>
  <c r="AH13" i="11"/>
  <c r="AH2" i="11"/>
  <c r="S48" i="8"/>
  <c r="E48" i="8" s="1"/>
  <c r="S47" i="8"/>
  <c r="E47" i="8" s="1"/>
  <c r="S46" i="8"/>
  <c r="E46" i="8" s="1"/>
  <c r="S45" i="8"/>
  <c r="E45" i="8" s="1"/>
  <c r="S44" i="8"/>
  <c r="E44" i="8" s="1"/>
  <c r="S43" i="8"/>
  <c r="E43" i="8" s="1"/>
  <c r="S42" i="8"/>
  <c r="E42" i="8" s="1"/>
  <c r="S41" i="8"/>
  <c r="E41" i="8" s="1"/>
  <c r="S40" i="8"/>
  <c r="E40" i="8" s="1"/>
  <c r="S39" i="8"/>
  <c r="E39" i="8" s="1"/>
  <c r="S38" i="8"/>
  <c r="E38" i="8" s="1"/>
  <c r="S37" i="8"/>
  <c r="E37" i="8" s="1"/>
  <c r="I37" i="8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2" i="1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2" i="11"/>
  <c r="S3" i="11"/>
  <c r="V3" i="11" s="1"/>
  <c r="S4" i="11"/>
  <c r="V4" i="11" s="1"/>
  <c r="S5" i="11"/>
  <c r="V5" i="11" s="1"/>
  <c r="S6" i="11"/>
  <c r="V6" i="11" s="1"/>
  <c r="S7" i="11"/>
  <c r="S8" i="11"/>
  <c r="S9" i="11"/>
  <c r="S10" i="11"/>
  <c r="S11" i="11"/>
  <c r="V11" i="11" s="1"/>
  <c r="S12" i="11"/>
  <c r="V12" i="11" s="1"/>
  <c r="S13" i="11"/>
  <c r="V13" i="11" s="1"/>
  <c r="S14" i="11"/>
  <c r="S15" i="11"/>
  <c r="S16" i="11"/>
  <c r="S17" i="11"/>
  <c r="S18" i="11"/>
  <c r="V18" i="11" s="1"/>
  <c r="S19" i="11"/>
  <c r="V19" i="11" s="1"/>
  <c r="S20" i="11"/>
  <c r="V20" i="11" s="1"/>
  <c r="S21" i="11"/>
  <c r="V21" i="11" s="1"/>
  <c r="S22" i="11"/>
  <c r="S23" i="11"/>
  <c r="S24" i="11"/>
  <c r="S25" i="11"/>
  <c r="S26" i="11"/>
  <c r="S27" i="11"/>
  <c r="V27" i="11" s="1"/>
  <c r="S28" i="11"/>
  <c r="V28" i="11" s="1"/>
  <c r="S29" i="11"/>
  <c r="V29" i="11" s="1"/>
  <c r="S30" i="11"/>
  <c r="S31" i="11"/>
  <c r="S32" i="11"/>
  <c r="S33" i="11"/>
  <c r="S34" i="11"/>
  <c r="S35" i="11"/>
  <c r="V35" i="11" s="1"/>
  <c r="S36" i="11"/>
  <c r="V36" i="11" s="1"/>
  <c r="S37" i="11"/>
  <c r="V37" i="11" s="1"/>
  <c r="S38" i="11"/>
  <c r="S39" i="11"/>
  <c r="V39" i="11" s="1"/>
  <c r="S40" i="11"/>
  <c r="S41" i="11"/>
  <c r="S42" i="11"/>
  <c r="S43" i="11"/>
  <c r="V43" i="11" s="1"/>
  <c r="S44" i="11"/>
  <c r="V44" i="11" s="1"/>
  <c r="S45" i="11"/>
  <c r="V45" i="11" s="1"/>
  <c r="S46" i="11"/>
  <c r="V46" i="11" s="1"/>
  <c r="S47" i="11"/>
  <c r="S48" i="11"/>
  <c r="S49" i="11"/>
  <c r="S50" i="11"/>
  <c r="S51" i="11"/>
  <c r="V51" i="11" s="1"/>
  <c r="S52" i="11"/>
  <c r="V52" i="11" s="1"/>
  <c r="S53" i="11"/>
  <c r="V53" i="11" s="1"/>
  <c r="S2" i="11"/>
  <c r="R3" i="11"/>
  <c r="R4" i="11"/>
  <c r="R5" i="11"/>
  <c r="R6" i="11"/>
  <c r="U6" i="11" s="1"/>
  <c r="R7" i="11"/>
  <c r="U7" i="11" s="1"/>
  <c r="R8" i="11"/>
  <c r="R9" i="11"/>
  <c r="U9" i="11" s="1"/>
  <c r="R10" i="11"/>
  <c r="R11" i="11"/>
  <c r="R12" i="11"/>
  <c r="R13" i="11"/>
  <c r="R14" i="11"/>
  <c r="U14" i="11" s="1"/>
  <c r="R15" i="11"/>
  <c r="U15" i="11" s="1"/>
  <c r="R16" i="11"/>
  <c r="R17" i="11"/>
  <c r="U17" i="11" s="1"/>
  <c r="R18" i="11"/>
  <c r="R19" i="11"/>
  <c r="R20" i="11"/>
  <c r="R21" i="11"/>
  <c r="R22" i="11"/>
  <c r="U22" i="11" s="1"/>
  <c r="R23" i="11"/>
  <c r="U23" i="11" s="1"/>
  <c r="R24" i="11"/>
  <c r="R25" i="11"/>
  <c r="U25" i="11" s="1"/>
  <c r="R26" i="11"/>
  <c r="R27" i="11"/>
  <c r="R28" i="11"/>
  <c r="R29" i="11"/>
  <c r="R30" i="11"/>
  <c r="U30" i="11" s="1"/>
  <c r="R31" i="11"/>
  <c r="U31" i="11" s="1"/>
  <c r="R32" i="11"/>
  <c r="R33" i="11"/>
  <c r="U33" i="11" s="1"/>
  <c r="R34" i="11"/>
  <c r="R35" i="11"/>
  <c r="R36" i="11"/>
  <c r="R37" i="11"/>
  <c r="R38" i="11"/>
  <c r="U38" i="11" s="1"/>
  <c r="R39" i="11"/>
  <c r="U39" i="11" s="1"/>
  <c r="R40" i="11"/>
  <c r="R41" i="11"/>
  <c r="U41" i="11" s="1"/>
  <c r="R42" i="11"/>
  <c r="R43" i="11"/>
  <c r="R44" i="11"/>
  <c r="R45" i="11"/>
  <c r="R46" i="11"/>
  <c r="U46" i="11" s="1"/>
  <c r="R47" i="11"/>
  <c r="U47" i="11" s="1"/>
  <c r="R48" i="11"/>
  <c r="R49" i="11"/>
  <c r="U49" i="11" s="1"/>
  <c r="R50" i="11"/>
  <c r="R51" i="11"/>
  <c r="R52" i="11"/>
  <c r="R53" i="11"/>
  <c r="R2" i="11"/>
  <c r="U2" i="11" s="1"/>
  <c r="Q3" i="11"/>
  <c r="Q4" i="11"/>
  <c r="Q5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Q37" i="11"/>
  <c r="Q38" i="11"/>
  <c r="Q39" i="11"/>
  <c r="Q40" i="11"/>
  <c r="Q41" i="11"/>
  <c r="Q42" i="11"/>
  <c r="Q43" i="11"/>
  <c r="Q44" i="11"/>
  <c r="Q45" i="11"/>
  <c r="Q46" i="11"/>
  <c r="Q47" i="11"/>
  <c r="Q48" i="11"/>
  <c r="Q49" i="11"/>
  <c r="Q50" i="11"/>
  <c r="Q51" i="11"/>
  <c r="Q52" i="11"/>
  <c r="Q53" i="11"/>
  <c r="Q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2" i="11"/>
  <c r="AB3" i="11"/>
  <c r="AB4" i="11"/>
  <c r="AB5" i="11"/>
  <c r="AB6" i="11"/>
  <c r="AB7" i="11"/>
  <c r="AB8" i="11"/>
  <c r="AB9" i="11"/>
  <c r="AB10" i="11"/>
  <c r="AB11" i="11"/>
  <c r="AB12" i="11"/>
  <c r="AB13" i="11"/>
  <c r="AB2" i="11"/>
  <c r="AA3" i="11"/>
  <c r="AA4" i="11"/>
  <c r="AA5" i="11"/>
  <c r="AA6" i="11"/>
  <c r="AA7" i="11"/>
  <c r="AA8" i="11"/>
  <c r="AA9" i="11"/>
  <c r="AA10" i="11"/>
  <c r="AA11" i="11"/>
  <c r="AA12" i="11"/>
  <c r="AA13" i="11"/>
  <c r="AA2" i="11"/>
  <c r="Z3" i="11"/>
  <c r="Z4" i="11"/>
  <c r="Z5" i="11"/>
  <c r="Z6" i="11"/>
  <c r="Z7" i="11"/>
  <c r="Z8" i="11"/>
  <c r="Z9" i="11"/>
  <c r="Z10" i="11"/>
  <c r="Z11" i="11"/>
  <c r="Z12" i="11"/>
  <c r="Z13" i="11"/>
  <c r="Z2" i="11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2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166" i="12"/>
  <c r="C166" i="12"/>
  <c r="C102" i="12"/>
  <c r="S1171" i="7"/>
  <c r="S1178" i="7" s="1"/>
  <c r="S1185" i="7" s="1"/>
  <c r="S1192" i="7" s="1"/>
  <c r="S1199" i="7" s="1"/>
  <c r="S1206" i="7" s="1"/>
  <c r="S1213" i="7" s="1"/>
  <c r="S1220" i="7" s="1"/>
  <c r="S1227" i="7" s="1"/>
  <c r="S1234" i="7" s="1"/>
  <c r="S1241" i="7" s="1"/>
  <c r="S1248" i="7" s="1"/>
  <c r="S1255" i="7" s="1"/>
  <c r="S1262" i="7" s="1"/>
  <c r="S1269" i="7" s="1"/>
  <c r="S1276" i="7" s="1"/>
  <c r="S1283" i="7" s="1"/>
  <c r="S1290" i="7" s="1"/>
  <c r="S1297" i="7" s="1"/>
  <c r="S1304" i="7" s="1"/>
  <c r="S1311" i="7" s="1"/>
  <c r="S1318" i="7" s="1"/>
  <c r="S1325" i="7" s="1"/>
  <c r="S1332" i="7" s="1"/>
  <c r="S1339" i="7" s="1"/>
  <c r="S1346" i="7" s="1"/>
  <c r="S1353" i="7" s="1"/>
  <c r="S1360" i="7" s="1"/>
  <c r="S1367" i="7" s="1"/>
  <c r="S1374" i="7" s="1"/>
  <c r="S1381" i="7" s="1"/>
  <c r="S1388" i="7" s="1"/>
  <c r="S1395" i="7" s="1"/>
  <c r="S1402" i="7" s="1"/>
  <c r="S1409" i="7" s="1"/>
  <c r="S1416" i="7" s="1"/>
  <c r="S1423" i="7" s="1"/>
  <c r="S1430" i="7" s="1"/>
  <c r="S1437" i="7" s="1"/>
  <c r="S1444" i="7" s="1"/>
  <c r="S1451" i="7" s="1"/>
  <c r="S1458" i="7" s="1"/>
  <c r="S1465" i="7" s="1"/>
  <c r="S1472" i="7" s="1"/>
  <c r="S1479" i="7" s="1"/>
  <c r="S1486" i="7" s="1"/>
  <c r="S1493" i="7" s="1"/>
  <c r="S1500" i="7" s="1"/>
  <c r="S1507" i="7" s="1"/>
  <c r="S1514" i="7" s="1"/>
  <c r="S1521" i="7" s="1"/>
  <c r="S1528" i="7" s="1"/>
  <c r="S1170" i="7"/>
  <c r="S1177" i="7" s="1"/>
  <c r="S1184" i="7" s="1"/>
  <c r="S1191" i="7" s="1"/>
  <c r="S1198" i="7" s="1"/>
  <c r="S1205" i="7" s="1"/>
  <c r="S1212" i="7" s="1"/>
  <c r="S1219" i="7" s="1"/>
  <c r="S1226" i="7" s="1"/>
  <c r="S1233" i="7" s="1"/>
  <c r="S1240" i="7" s="1"/>
  <c r="S1247" i="7" s="1"/>
  <c r="S1254" i="7" s="1"/>
  <c r="S1261" i="7" s="1"/>
  <c r="S1268" i="7" s="1"/>
  <c r="S1275" i="7" s="1"/>
  <c r="S1282" i="7" s="1"/>
  <c r="S1289" i="7" s="1"/>
  <c r="S1296" i="7" s="1"/>
  <c r="S1303" i="7" s="1"/>
  <c r="S1310" i="7" s="1"/>
  <c r="S1317" i="7" s="1"/>
  <c r="S1324" i="7" s="1"/>
  <c r="S1331" i="7" s="1"/>
  <c r="S1338" i="7" s="1"/>
  <c r="S1345" i="7" s="1"/>
  <c r="S1352" i="7" s="1"/>
  <c r="S1359" i="7" s="1"/>
  <c r="S1366" i="7" s="1"/>
  <c r="S1373" i="7" s="1"/>
  <c r="S1380" i="7" s="1"/>
  <c r="S1387" i="7" s="1"/>
  <c r="S1394" i="7" s="1"/>
  <c r="S1401" i="7" s="1"/>
  <c r="S1408" i="7" s="1"/>
  <c r="S1415" i="7" s="1"/>
  <c r="S1422" i="7" s="1"/>
  <c r="S1429" i="7" s="1"/>
  <c r="S1436" i="7" s="1"/>
  <c r="S1443" i="7" s="1"/>
  <c r="S1450" i="7" s="1"/>
  <c r="S1457" i="7" s="1"/>
  <c r="S1464" i="7" s="1"/>
  <c r="S1471" i="7" s="1"/>
  <c r="S1478" i="7" s="1"/>
  <c r="S1485" i="7" s="1"/>
  <c r="S1492" i="7" s="1"/>
  <c r="S1499" i="7" s="1"/>
  <c r="S1506" i="7" s="1"/>
  <c r="S1513" i="7" s="1"/>
  <c r="S1520" i="7" s="1"/>
  <c r="S1527" i="7" s="1"/>
  <c r="S1169" i="7"/>
  <c r="S1176" i="7" s="1"/>
  <c r="S1183" i="7" s="1"/>
  <c r="S1190" i="7" s="1"/>
  <c r="S1197" i="7" s="1"/>
  <c r="S1204" i="7" s="1"/>
  <c r="S1211" i="7" s="1"/>
  <c r="S1218" i="7" s="1"/>
  <c r="S1225" i="7" s="1"/>
  <c r="S1232" i="7" s="1"/>
  <c r="S1239" i="7" s="1"/>
  <c r="S1246" i="7" s="1"/>
  <c r="S1253" i="7" s="1"/>
  <c r="S1260" i="7" s="1"/>
  <c r="S1267" i="7" s="1"/>
  <c r="S1274" i="7" s="1"/>
  <c r="S1281" i="7" s="1"/>
  <c r="S1288" i="7" s="1"/>
  <c r="S1295" i="7" s="1"/>
  <c r="S1302" i="7" s="1"/>
  <c r="S1309" i="7" s="1"/>
  <c r="S1316" i="7" s="1"/>
  <c r="S1323" i="7" s="1"/>
  <c r="S1330" i="7" s="1"/>
  <c r="S1337" i="7" s="1"/>
  <c r="S1344" i="7" s="1"/>
  <c r="S1351" i="7" s="1"/>
  <c r="S1358" i="7" s="1"/>
  <c r="S1365" i="7" s="1"/>
  <c r="S1372" i="7" s="1"/>
  <c r="S1379" i="7" s="1"/>
  <c r="S1386" i="7" s="1"/>
  <c r="S1393" i="7" s="1"/>
  <c r="S1400" i="7" s="1"/>
  <c r="S1407" i="7" s="1"/>
  <c r="S1414" i="7" s="1"/>
  <c r="S1421" i="7" s="1"/>
  <c r="S1428" i="7" s="1"/>
  <c r="S1435" i="7" s="1"/>
  <c r="S1442" i="7" s="1"/>
  <c r="S1449" i="7" s="1"/>
  <c r="S1456" i="7" s="1"/>
  <c r="S1463" i="7" s="1"/>
  <c r="S1470" i="7" s="1"/>
  <c r="S1477" i="7" s="1"/>
  <c r="S1484" i="7" s="1"/>
  <c r="S1491" i="7" s="1"/>
  <c r="S1498" i="7" s="1"/>
  <c r="S1505" i="7" s="1"/>
  <c r="S1512" i="7" s="1"/>
  <c r="S1519" i="7" s="1"/>
  <c r="S1526" i="7" s="1"/>
  <c r="S1168" i="7"/>
  <c r="S1175" i="7" s="1"/>
  <c r="S1182" i="7" s="1"/>
  <c r="S1189" i="7" s="1"/>
  <c r="S1196" i="7" s="1"/>
  <c r="S1203" i="7" s="1"/>
  <c r="S1210" i="7" s="1"/>
  <c r="S1217" i="7" s="1"/>
  <c r="S1224" i="7" s="1"/>
  <c r="S1231" i="7" s="1"/>
  <c r="S1238" i="7" s="1"/>
  <c r="S1245" i="7" s="1"/>
  <c r="S1252" i="7" s="1"/>
  <c r="S1259" i="7" s="1"/>
  <c r="S1266" i="7" s="1"/>
  <c r="S1273" i="7" s="1"/>
  <c r="S1280" i="7" s="1"/>
  <c r="S1287" i="7" s="1"/>
  <c r="S1294" i="7" s="1"/>
  <c r="S1301" i="7" s="1"/>
  <c r="S1308" i="7" s="1"/>
  <c r="S1315" i="7" s="1"/>
  <c r="S1322" i="7" s="1"/>
  <c r="S1329" i="7" s="1"/>
  <c r="S1336" i="7" s="1"/>
  <c r="S1343" i="7" s="1"/>
  <c r="S1350" i="7" s="1"/>
  <c r="S1357" i="7" s="1"/>
  <c r="S1364" i="7" s="1"/>
  <c r="S1371" i="7" s="1"/>
  <c r="S1378" i="7" s="1"/>
  <c r="S1385" i="7" s="1"/>
  <c r="S1392" i="7" s="1"/>
  <c r="S1399" i="7" s="1"/>
  <c r="S1406" i="7" s="1"/>
  <c r="S1413" i="7" s="1"/>
  <c r="S1420" i="7" s="1"/>
  <c r="S1427" i="7" s="1"/>
  <c r="S1434" i="7" s="1"/>
  <c r="S1441" i="7" s="1"/>
  <c r="S1448" i="7" s="1"/>
  <c r="S1455" i="7" s="1"/>
  <c r="S1462" i="7" s="1"/>
  <c r="S1469" i="7" s="1"/>
  <c r="S1476" i="7" s="1"/>
  <c r="S1483" i="7" s="1"/>
  <c r="S1490" i="7" s="1"/>
  <c r="S1497" i="7" s="1"/>
  <c r="S1504" i="7" s="1"/>
  <c r="S1511" i="7" s="1"/>
  <c r="S1518" i="7" s="1"/>
  <c r="S1525" i="7" s="1"/>
  <c r="S1167" i="7"/>
  <c r="S1174" i="7" s="1"/>
  <c r="S1181" i="7" s="1"/>
  <c r="S1188" i="7" s="1"/>
  <c r="S1195" i="7" s="1"/>
  <c r="S1202" i="7" s="1"/>
  <c r="S1209" i="7" s="1"/>
  <c r="S1216" i="7" s="1"/>
  <c r="S1223" i="7" s="1"/>
  <c r="S1230" i="7" s="1"/>
  <c r="S1237" i="7" s="1"/>
  <c r="S1244" i="7" s="1"/>
  <c r="S1251" i="7" s="1"/>
  <c r="S1258" i="7" s="1"/>
  <c r="S1265" i="7" s="1"/>
  <c r="S1272" i="7" s="1"/>
  <c r="S1279" i="7" s="1"/>
  <c r="S1286" i="7" s="1"/>
  <c r="S1293" i="7" s="1"/>
  <c r="S1300" i="7" s="1"/>
  <c r="S1307" i="7" s="1"/>
  <c r="S1314" i="7" s="1"/>
  <c r="S1321" i="7" s="1"/>
  <c r="S1328" i="7" s="1"/>
  <c r="S1335" i="7" s="1"/>
  <c r="S1342" i="7" s="1"/>
  <c r="S1349" i="7" s="1"/>
  <c r="S1356" i="7" s="1"/>
  <c r="S1363" i="7" s="1"/>
  <c r="S1370" i="7" s="1"/>
  <c r="S1377" i="7" s="1"/>
  <c r="S1384" i="7" s="1"/>
  <c r="S1391" i="7" s="1"/>
  <c r="S1398" i="7" s="1"/>
  <c r="S1405" i="7" s="1"/>
  <c r="S1412" i="7" s="1"/>
  <c r="S1419" i="7" s="1"/>
  <c r="S1426" i="7" s="1"/>
  <c r="S1433" i="7" s="1"/>
  <c r="S1440" i="7" s="1"/>
  <c r="S1447" i="7" s="1"/>
  <c r="S1454" i="7" s="1"/>
  <c r="S1461" i="7" s="1"/>
  <c r="S1468" i="7" s="1"/>
  <c r="S1475" i="7" s="1"/>
  <c r="S1482" i="7" s="1"/>
  <c r="S1489" i="7" s="1"/>
  <c r="S1496" i="7" s="1"/>
  <c r="S1503" i="7" s="1"/>
  <c r="S1510" i="7" s="1"/>
  <c r="S1517" i="7" s="1"/>
  <c r="S1524" i="7" s="1"/>
  <c r="S1166" i="7"/>
  <c r="S1173" i="7" s="1"/>
  <c r="S1180" i="7" s="1"/>
  <c r="S1187" i="7" s="1"/>
  <c r="S1194" i="7" s="1"/>
  <c r="S1201" i="7" s="1"/>
  <c r="S1208" i="7" s="1"/>
  <c r="S1215" i="7" s="1"/>
  <c r="S1222" i="7" s="1"/>
  <c r="S1229" i="7" s="1"/>
  <c r="S1236" i="7" s="1"/>
  <c r="S1243" i="7" s="1"/>
  <c r="S1250" i="7" s="1"/>
  <c r="S1257" i="7" s="1"/>
  <c r="S1264" i="7" s="1"/>
  <c r="S1271" i="7" s="1"/>
  <c r="S1278" i="7" s="1"/>
  <c r="S1285" i="7" s="1"/>
  <c r="S1292" i="7" s="1"/>
  <c r="S1299" i="7" s="1"/>
  <c r="S1306" i="7" s="1"/>
  <c r="S1313" i="7" s="1"/>
  <c r="S1320" i="7" s="1"/>
  <c r="S1327" i="7" s="1"/>
  <c r="S1334" i="7" s="1"/>
  <c r="S1341" i="7" s="1"/>
  <c r="S1348" i="7" s="1"/>
  <c r="S1355" i="7" s="1"/>
  <c r="S1362" i="7" s="1"/>
  <c r="S1369" i="7" s="1"/>
  <c r="S1376" i="7" s="1"/>
  <c r="S1383" i="7" s="1"/>
  <c r="S1390" i="7" s="1"/>
  <c r="S1397" i="7" s="1"/>
  <c r="S1404" i="7" s="1"/>
  <c r="S1411" i="7" s="1"/>
  <c r="S1418" i="7" s="1"/>
  <c r="S1425" i="7" s="1"/>
  <c r="S1432" i="7" s="1"/>
  <c r="S1439" i="7" s="1"/>
  <c r="S1446" i="7" s="1"/>
  <c r="S1453" i="7" s="1"/>
  <c r="S1460" i="7" s="1"/>
  <c r="S1467" i="7" s="1"/>
  <c r="S1474" i="7" s="1"/>
  <c r="S1481" i="7" s="1"/>
  <c r="S1488" i="7" s="1"/>
  <c r="S1495" i="7" s="1"/>
  <c r="S1502" i="7" s="1"/>
  <c r="S1509" i="7" s="1"/>
  <c r="S1516" i="7" s="1"/>
  <c r="S1523" i="7" s="1"/>
  <c r="S1165" i="7"/>
  <c r="S1172" i="7" s="1"/>
  <c r="S798" i="7"/>
  <c r="S805" i="7" s="1"/>
  <c r="S812" i="7" s="1"/>
  <c r="S819" i="7" s="1"/>
  <c r="S826" i="7" s="1"/>
  <c r="S833" i="7" s="1"/>
  <c r="S840" i="7" s="1"/>
  <c r="S847" i="7" s="1"/>
  <c r="S854" i="7" s="1"/>
  <c r="S861" i="7" s="1"/>
  <c r="S868" i="7" s="1"/>
  <c r="S875" i="7" s="1"/>
  <c r="S882" i="7" s="1"/>
  <c r="S889" i="7" s="1"/>
  <c r="S896" i="7" s="1"/>
  <c r="S903" i="7" s="1"/>
  <c r="S910" i="7" s="1"/>
  <c r="S917" i="7" s="1"/>
  <c r="S924" i="7" s="1"/>
  <c r="S931" i="7" s="1"/>
  <c r="S938" i="7" s="1"/>
  <c r="S945" i="7" s="1"/>
  <c r="S952" i="7" s="1"/>
  <c r="S959" i="7" s="1"/>
  <c r="S966" i="7" s="1"/>
  <c r="S973" i="7" s="1"/>
  <c r="S980" i="7" s="1"/>
  <c r="S987" i="7" s="1"/>
  <c r="S994" i="7" s="1"/>
  <c r="S1001" i="7" s="1"/>
  <c r="S1008" i="7" s="1"/>
  <c r="S1015" i="7" s="1"/>
  <c r="S1022" i="7" s="1"/>
  <c r="S1029" i="7" s="1"/>
  <c r="S1036" i="7" s="1"/>
  <c r="S1043" i="7" s="1"/>
  <c r="S1050" i="7" s="1"/>
  <c r="S1057" i="7" s="1"/>
  <c r="S1064" i="7" s="1"/>
  <c r="S1071" i="7" s="1"/>
  <c r="S1078" i="7" s="1"/>
  <c r="S1085" i="7" s="1"/>
  <c r="S1092" i="7" s="1"/>
  <c r="S1099" i="7" s="1"/>
  <c r="S1106" i="7" s="1"/>
  <c r="S1113" i="7" s="1"/>
  <c r="S1120" i="7" s="1"/>
  <c r="S1127" i="7" s="1"/>
  <c r="S1134" i="7" s="1"/>
  <c r="S1141" i="7" s="1"/>
  <c r="S1148" i="7" s="1"/>
  <c r="S1155" i="7" s="1"/>
  <c r="S797" i="7"/>
  <c r="S804" i="7" s="1"/>
  <c r="S811" i="7" s="1"/>
  <c r="S818" i="7" s="1"/>
  <c r="S825" i="7" s="1"/>
  <c r="S832" i="7" s="1"/>
  <c r="S839" i="7" s="1"/>
  <c r="S846" i="7" s="1"/>
  <c r="S853" i="7" s="1"/>
  <c r="S860" i="7" s="1"/>
  <c r="S867" i="7" s="1"/>
  <c r="S874" i="7" s="1"/>
  <c r="S881" i="7" s="1"/>
  <c r="S888" i="7" s="1"/>
  <c r="S895" i="7" s="1"/>
  <c r="S902" i="7" s="1"/>
  <c r="S909" i="7" s="1"/>
  <c r="S916" i="7" s="1"/>
  <c r="S923" i="7" s="1"/>
  <c r="S930" i="7" s="1"/>
  <c r="S937" i="7" s="1"/>
  <c r="S944" i="7" s="1"/>
  <c r="S951" i="7" s="1"/>
  <c r="S958" i="7" s="1"/>
  <c r="S965" i="7" s="1"/>
  <c r="S972" i="7" s="1"/>
  <c r="S979" i="7" s="1"/>
  <c r="S986" i="7" s="1"/>
  <c r="S993" i="7" s="1"/>
  <c r="S1000" i="7" s="1"/>
  <c r="S1007" i="7" s="1"/>
  <c r="S1014" i="7" s="1"/>
  <c r="S1021" i="7" s="1"/>
  <c r="S1028" i="7" s="1"/>
  <c r="S1035" i="7" s="1"/>
  <c r="S1042" i="7" s="1"/>
  <c r="S1049" i="7" s="1"/>
  <c r="S1056" i="7" s="1"/>
  <c r="S1063" i="7" s="1"/>
  <c r="S1070" i="7" s="1"/>
  <c r="S1077" i="7" s="1"/>
  <c r="S1084" i="7" s="1"/>
  <c r="S1091" i="7" s="1"/>
  <c r="S1098" i="7" s="1"/>
  <c r="S1105" i="7" s="1"/>
  <c r="S1112" i="7" s="1"/>
  <c r="S1119" i="7" s="1"/>
  <c r="S1126" i="7" s="1"/>
  <c r="S1133" i="7" s="1"/>
  <c r="S1140" i="7" s="1"/>
  <c r="S1147" i="7" s="1"/>
  <c r="S1154" i="7" s="1"/>
  <c r="S796" i="7"/>
  <c r="S803" i="7" s="1"/>
  <c r="S810" i="7" s="1"/>
  <c r="S817" i="7" s="1"/>
  <c r="S824" i="7" s="1"/>
  <c r="S831" i="7" s="1"/>
  <c r="S838" i="7" s="1"/>
  <c r="S845" i="7" s="1"/>
  <c r="S852" i="7" s="1"/>
  <c r="S859" i="7" s="1"/>
  <c r="S866" i="7" s="1"/>
  <c r="S873" i="7" s="1"/>
  <c r="S880" i="7" s="1"/>
  <c r="S887" i="7" s="1"/>
  <c r="S894" i="7" s="1"/>
  <c r="S901" i="7" s="1"/>
  <c r="S908" i="7" s="1"/>
  <c r="S915" i="7" s="1"/>
  <c r="S922" i="7" s="1"/>
  <c r="S929" i="7" s="1"/>
  <c r="S936" i="7" s="1"/>
  <c r="S943" i="7" s="1"/>
  <c r="S950" i="7" s="1"/>
  <c r="S957" i="7" s="1"/>
  <c r="S964" i="7" s="1"/>
  <c r="S971" i="7" s="1"/>
  <c r="S978" i="7" s="1"/>
  <c r="S985" i="7" s="1"/>
  <c r="S992" i="7" s="1"/>
  <c r="S999" i="7" s="1"/>
  <c r="S1006" i="7" s="1"/>
  <c r="S1013" i="7" s="1"/>
  <c r="S1020" i="7" s="1"/>
  <c r="S1027" i="7" s="1"/>
  <c r="S1034" i="7" s="1"/>
  <c r="S1041" i="7" s="1"/>
  <c r="S1048" i="7" s="1"/>
  <c r="S1055" i="7" s="1"/>
  <c r="S1062" i="7" s="1"/>
  <c r="S1069" i="7" s="1"/>
  <c r="S1076" i="7" s="1"/>
  <c r="S1083" i="7" s="1"/>
  <c r="S1090" i="7" s="1"/>
  <c r="S1097" i="7" s="1"/>
  <c r="S1104" i="7" s="1"/>
  <c r="S1111" i="7" s="1"/>
  <c r="S1118" i="7" s="1"/>
  <c r="S1125" i="7" s="1"/>
  <c r="S1132" i="7" s="1"/>
  <c r="S1139" i="7" s="1"/>
  <c r="S1146" i="7" s="1"/>
  <c r="S1153" i="7" s="1"/>
  <c r="S795" i="7"/>
  <c r="S802" i="7" s="1"/>
  <c r="S809" i="7" s="1"/>
  <c r="S816" i="7" s="1"/>
  <c r="S823" i="7" s="1"/>
  <c r="S830" i="7" s="1"/>
  <c r="S837" i="7" s="1"/>
  <c r="S844" i="7" s="1"/>
  <c r="S851" i="7" s="1"/>
  <c r="S858" i="7" s="1"/>
  <c r="S865" i="7" s="1"/>
  <c r="S872" i="7" s="1"/>
  <c r="S879" i="7" s="1"/>
  <c r="S886" i="7" s="1"/>
  <c r="S893" i="7" s="1"/>
  <c r="S900" i="7" s="1"/>
  <c r="S907" i="7" s="1"/>
  <c r="S914" i="7" s="1"/>
  <c r="S921" i="7" s="1"/>
  <c r="S928" i="7" s="1"/>
  <c r="S935" i="7" s="1"/>
  <c r="S942" i="7" s="1"/>
  <c r="S949" i="7" s="1"/>
  <c r="S956" i="7" s="1"/>
  <c r="S963" i="7" s="1"/>
  <c r="S970" i="7" s="1"/>
  <c r="S977" i="7" s="1"/>
  <c r="S984" i="7" s="1"/>
  <c r="S991" i="7" s="1"/>
  <c r="S998" i="7" s="1"/>
  <c r="S1005" i="7" s="1"/>
  <c r="S1012" i="7" s="1"/>
  <c r="S1019" i="7" s="1"/>
  <c r="S1026" i="7" s="1"/>
  <c r="S1033" i="7" s="1"/>
  <c r="S1040" i="7" s="1"/>
  <c r="S1047" i="7" s="1"/>
  <c r="S1054" i="7" s="1"/>
  <c r="S1061" i="7" s="1"/>
  <c r="S1068" i="7" s="1"/>
  <c r="S1075" i="7" s="1"/>
  <c r="S1082" i="7" s="1"/>
  <c r="S1089" i="7" s="1"/>
  <c r="S1096" i="7" s="1"/>
  <c r="S1103" i="7" s="1"/>
  <c r="S1110" i="7" s="1"/>
  <c r="S1117" i="7" s="1"/>
  <c r="S1124" i="7" s="1"/>
  <c r="S1131" i="7" s="1"/>
  <c r="S1138" i="7" s="1"/>
  <c r="S1145" i="7" s="1"/>
  <c r="S1152" i="7" s="1"/>
  <c r="S794" i="7"/>
  <c r="S801" i="7" s="1"/>
  <c r="S808" i="7" s="1"/>
  <c r="S815" i="7" s="1"/>
  <c r="S822" i="7" s="1"/>
  <c r="S829" i="7" s="1"/>
  <c r="S836" i="7" s="1"/>
  <c r="S843" i="7" s="1"/>
  <c r="S850" i="7" s="1"/>
  <c r="S857" i="7" s="1"/>
  <c r="S864" i="7" s="1"/>
  <c r="S871" i="7" s="1"/>
  <c r="S878" i="7" s="1"/>
  <c r="S885" i="7" s="1"/>
  <c r="S892" i="7" s="1"/>
  <c r="S899" i="7" s="1"/>
  <c r="S906" i="7" s="1"/>
  <c r="S913" i="7" s="1"/>
  <c r="S920" i="7" s="1"/>
  <c r="S927" i="7" s="1"/>
  <c r="S934" i="7" s="1"/>
  <c r="S941" i="7" s="1"/>
  <c r="S948" i="7" s="1"/>
  <c r="S955" i="7" s="1"/>
  <c r="S962" i="7" s="1"/>
  <c r="S969" i="7" s="1"/>
  <c r="S976" i="7" s="1"/>
  <c r="S983" i="7" s="1"/>
  <c r="S990" i="7" s="1"/>
  <c r="S997" i="7" s="1"/>
  <c r="S1004" i="7" s="1"/>
  <c r="S1011" i="7" s="1"/>
  <c r="S1018" i="7" s="1"/>
  <c r="S1025" i="7" s="1"/>
  <c r="S1032" i="7" s="1"/>
  <c r="S1039" i="7" s="1"/>
  <c r="S1046" i="7" s="1"/>
  <c r="S1053" i="7" s="1"/>
  <c r="S1060" i="7" s="1"/>
  <c r="S1067" i="7" s="1"/>
  <c r="S1074" i="7" s="1"/>
  <c r="S1081" i="7" s="1"/>
  <c r="S1088" i="7" s="1"/>
  <c r="S1095" i="7" s="1"/>
  <c r="S1102" i="7" s="1"/>
  <c r="S1109" i="7" s="1"/>
  <c r="S1116" i="7" s="1"/>
  <c r="S1123" i="7" s="1"/>
  <c r="S1130" i="7" s="1"/>
  <c r="S1137" i="7" s="1"/>
  <c r="S1144" i="7" s="1"/>
  <c r="S1151" i="7" s="1"/>
  <c r="S793" i="7"/>
  <c r="S800" i="7" s="1"/>
  <c r="S807" i="7" s="1"/>
  <c r="S814" i="7" s="1"/>
  <c r="S821" i="7" s="1"/>
  <c r="S828" i="7" s="1"/>
  <c r="S835" i="7" s="1"/>
  <c r="S842" i="7" s="1"/>
  <c r="S849" i="7" s="1"/>
  <c r="S856" i="7" s="1"/>
  <c r="S863" i="7" s="1"/>
  <c r="S870" i="7" s="1"/>
  <c r="S877" i="7" s="1"/>
  <c r="S884" i="7" s="1"/>
  <c r="S891" i="7" s="1"/>
  <c r="S898" i="7" s="1"/>
  <c r="S905" i="7" s="1"/>
  <c r="S912" i="7" s="1"/>
  <c r="S919" i="7" s="1"/>
  <c r="S926" i="7" s="1"/>
  <c r="S933" i="7" s="1"/>
  <c r="S940" i="7" s="1"/>
  <c r="S947" i="7" s="1"/>
  <c r="S954" i="7" s="1"/>
  <c r="S961" i="7" s="1"/>
  <c r="S968" i="7" s="1"/>
  <c r="S975" i="7" s="1"/>
  <c r="S982" i="7" s="1"/>
  <c r="S989" i="7" s="1"/>
  <c r="S996" i="7" s="1"/>
  <c r="S1003" i="7" s="1"/>
  <c r="S1010" i="7" s="1"/>
  <c r="S1017" i="7" s="1"/>
  <c r="S1024" i="7" s="1"/>
  <c r="S1031" i="7" s="1"/>
  <c r="S1038" i="7" s="1"/>
  <c r="S1045" i="7" s="1"/>
  <c r="S1052" i="7" s="1"/>
  <c r="S1059" i="7" s="1"/>
  <c r="S1066" i="7" s="1"/>
  <c r="S1073" i="7" s="1"/>
  <c r="S1080" i="7" s="1"/>
  <c r="S1087" i="7" s="1"/>
  <c r="S1094" i="7" s="1"/>
  <c r="S1101" i="7" s="1"/>
  <c r="S1108" i="7" s="1"/>
  <c r="S1115" i="7" s="1"/>
  <c r="S1122" i="7" s="1"/>
  <c r="S1129" i="7" s="1"/>
  <c r="S1136" i="7" s="1"/>
  <c r="S1143" i="7" s="1"/>
  <c r="S1150" i="7" s="1"/>
  <c r="S792" i="7"/>
  <c r="S799" i="7" s="1"/>
  <c r="S423" i="7"/>
  <c r="S430" i="7" s="1"/>
  <c r="S437" i="7" s="1"/>
  <c r="S444" i="7" s="1"/>
  <c r="S451" i="7" s="1"/>
  <c r="S458" i="7" s="1"/>
  <c r="S465" i="7" s="1"/>
  <c r="S472" i="7" s="1"/>
  <c r="S479" i="7" s="1"/>
  <c r="S486" i="7" s="1"/>
  <c r="S493" i="7" s="1"/>
  <c r="S500" i="7" s="1"/>
  <c r="S507" i="7" s="1"/>
  <c r="S514" i="7" s="1"/>
  <c r="S521" i="7" s="1"/>
  <c r="S528" i="7" s="1"/>
  <c r="S535" i="7" s="1"/>
  <c r="S542" i="7" s="1"/>
  <c r="S549" i="7" s="1"/>
  <c r="S556" i="7" s="1"/>
  <c r="S563" i="7" s="1"/>
  <c r="S570" i="7" s="1"/>
  <c r="S577" i="7" s="1"/>
  <c r="S584" i="7" s="1"/>
  <c r="S591" i="7" s="1"/>
  <c r="S598" i="7" s="1"/>
  <c r="S605" i="7" s="1"/>
  <c r="S612" i="7" s="1"/>
  <c r="S619" i="7" s="1"/>
  <c r="S626" i="7" s="1"/>
  <c r="S633" i="7" s="1"/>
  <c r="S640" i="7" s="1"/>
  <c r="S647" i="7" s="1"/>
  <c r="S654" i="7" s="1"/>
  <c r="S661" i="7" s="1"/>
  <c r="S668" i="7" s="1"/>
  <c r="S675" i="7" s="1"/>
  <c r="S682" i="7" s="1"/>
  <c r="S689" i="7" s="1"/>
  <c r="S696" i="7" s="1"/>
  <c r="S703" i="7" s="1"/>
  <c r="S710" i="7" s="1"/>
  <c r="S717" i="7" s="1"/>
  <c r="S724" i="7" s="1"/>
  <c r="S731" i="7" s="1"/>
  <c r="S738" i="7" s="1"/>
  <c r="S745" i="7" s="1"/>
  <c r="S752" i="7" s="1"/>
  <c r="S759" i="7" s="1"/>
  <c r="S766" i="7" s="1"/>
  <c r="S773" i="7" s="1"/>
  <c r="S424" i="7"/>
  <c r="S431" i="7" s="1"/>
  <c r="S438" i="7" s="1"/>
  <c r="S445" i="7" s="1"/>
  <c r="S452" i="7" s="1"/>
  <c r="S459" i="7" s="1"/>
  <c r="S466" i="7" s="1"/>
  <c r="S473" i="7" s="1"/>
  <c r="S480" i="7" s="1"/>
  <c r="S487" i="7" s="1"/>
  <c r="S494" i="7" s="1"/>
  <c r="S501" i="7" s="1"/>
  <c r="S508" i="7" s="1"/>
  <c r="S515" i="7" s="1"/>
  <c r="S522" i="7" s="1"/>
  <c r="S529" i="7" s="1"/>
  <c r="S536" i="7" s="1"/>
  <c r="S543" i="7" s="1"/>
  <c r="S550" i="7" s="1"/>
  <c r="S557" i="7" s="1"/>
  <c r="S564" i="7" s="1"/>
  <c r="S571" i="7" s="1"/>
  <c r="S578" i="7" s="1"/>
  <c r="S585" i="7" s="1"/>
  <c r="S592" i="7" s="1"/>
  <c r="S599" i="7" s="1"/>
  <c r="S606" i="7" s="1"/>
  <c r="S613" i="7" s="1"/>
  <c r="S620" i="7" s="1"/>
  <c r="S627" i="7" s="1"/>
  <c r="S634" i="7" s="1"/>
  <c r="S641" i="7" s="1"/>
  <c r="S648" i="7" s="1"/>
  <c r="S655" i="7" s="1"/>
  <c r="S662" i="7" s="1"/>
  <c r="S669" i="7" s="1"/>
  <c r="S676" i="7" s="1"/>
  <c r="S683" i="7" s="1"/>
  <c r="S690" i="7" s="1"/>
  <c r="S697" i="7" s="1"/>
  <c r="S704" i="7" s="1"/>
  <c r="S711" i="7" s="1"/>
  <c r="S718" i="7" s="1"/>
  <c r="S725" i="7" s="1"/>
  <c r="S732" i="7" s="1"/>
  <c r="S739" i="7" s="1"/>
  <c r="S746" i="7" s="1"/>
  <c r="S753" i="7" s="1"/>
  <c r="S760" i="7" s="1"/>
  <c r="S767" i="7" s="1"/>
  <c r="S774" i="7" s="1"/>
  <c r="S425" i="7"/>
  <c r="S432" i="7" s="1"/>
  <c r="S439" i="7" s="1"/>
  <c r="S446" i="7" s="1"/>
  <c r="S453" i="7" s="1"/>
  <c r="S460" i="7" s="1"/>
  <c r="S467" i="7" s="1"/>
  <c r="S474" i="7" s="1"/>
  <c r="S481" i="7" s="1"/>
  <c r="S488" i="7" s="1"/>
  <c r="S495" i="7" s="1"/>
  <c r="S502" i="7" s="1"/>
  <c r="S509" i="7" s="1"/>
  <c r="S516" i="7" s="1"/>
  <c r="S523" i="7" s="1"/>
  <c r="S530" i="7" s="1"/>
  <c r="S537" i="7" s="1"/>
  <c r="S544" i="7" s="1"/>
  <c r="S551" i="7" s="1"/>
  <c r="S558" i="7" s="1"/>
  <c r="S565" i="7" s="1"/>
  <c r="S572" i="7" s="1"/>
  <c r="S579" i="7" s="1"/>
  <c r="S586" i="7" s="1"/>
  <c r="S593" i="7" s="1"/>
  <c r="S600" i="7" s="1"/>
  <c r="S607" i="7" s="1"/>
  <c r="S614" i="7" s="1"/>
  <c r="S621" i="7" s="1"/>
  <c r="S628" i="7" s="1"/>
  <c r="S635" i="7" s="1"/>
  <c r="S642" i="7" s="1"/>
  <c r="S649" i="7" s="1"/>
  <c r="S656" i="7" s="1"/>
  <c r="S663" i="7" s="1"/>
  <c r="S670" i="7" s="1"/>
  <c r="S677" i="7" s="1"/>
  <c r="S684" i="7" s="1"/>
  <c r="S691" i="7" s="1"/>
  <c r="S698" i="7" s="1"/>
  <c r="S705" i="7" s="1"/>
  <c r="S712" i="7" s="1"/>
  <c r="S719" i="7" s="1"/>
  <c r="S726" i="7" s="1"/>
  <c r="S733" i="7" s="1"/>
  <c r="S740" i="7" s="1"/>
  <c r="S747" i="7" s="1"/>
  <c r="S754" i="7" s="1"/>
  <c r="S761" i="7" s="1"/>
  <c r="S768" i="7" s="1"/>
  <c r="S775" i="7" s="1"/>
  <c r="S426" i="7"/>
  <c r="S433" i="7" s="1"/>
  <c r="S440" i="7" s="1"/>
  <c r="S447" i="7" s="1"/>
  <c r="S454" i="7" s="1"/>
  <c r="S461" i="7" s="1"/>
  <c r="S468" i="7" s="1"/>
  <c r="S475" i="7" s="1"/>
  <c r="S482" i="7" s="1"/>
  <c r="S489" i="7" s="1"/>
  <c r="S496" i="7" s="1"/>
  <c r="S503" i="7" s="1"/>
  <c r="S510" i="7" s="1"/>
  <c r="S517" i="7" s="1"/>
  <c r="S524" i="7" s="1"/>
  <c r="S531" i="7" s="1"/>
  <c r="S538" i="7" s="1"/>
  <c r="S545" i="7" s="1"/>
  <c r="S552" i="7" s="1"/>
  <c r="S559" i="7" s="1"/>
  <c r="S566" i="7" s="1"/>
  <c r="S573" i="7" s="1"/>
  <c r="S580" i="7" s="1"/>
  <c r="S587" i="7" s="1"/>
  <c r="S594" i="7" s="1"/>
  <c r="S601" i="7" s="1"/>
  <c r="S608" i="7" s="1"/>
  <c r="S615" i="7" s="1"/>
  <c r="S622" i="7" s="1"/>
  <c r="S629" i="7" s="1"/>
  <c r="S636" i="7" s="1"/>
  <c r="S643" i="7" s="1"/>
  <c r="S650" i="7" s="1"/>
  <c r="S657" i="7" s="1"/>
  <c r="S664" i="7" s="1"/>
  <c r="S671" i="7" s="1"/>
  <c r="S678" i="7" s="1"/>
  <c r="S685" i="7" s="1"/>
  <c r="S692" i="7" s="1"/>
  <c r="S699" i="7" s="1"/>
  <c r="S706" i="7" s="1"/>
  <c r="S713" i="7" s="1"/>
  <c r="S720" i="7" s="1"/>
  <c r="S727" i="7" s="1"/>
  <c r="S734" i="7" s="1"/>
  <c r="S741" i="7" s="1"/>
  <c r="S748" i="7" s="1"/>
  <c r="S755" i="7" s="1"/>
  <c r="S762" i="7" s="1"/>
  <c r="S769" i="7" s="1"/>
  <c r="S776" i="7" s="1"/>
  <c r="S427" i="7"/>
  <c r="S434" i="7" s="1"/>
  <c r="S441" i="7" s="1"/>
  <c r="S448" i="7" s="1"/>
  <c r="S455" i="7" s="1"/>
  <c r="S462" i="7" s="1"/>
  <c r="S469" i="7" s="1"/>
  <c r="S476" i="7" s="1"/>
  <c r="S483" i="7" s="1"/>
  <c r="S490" i="7" s="1"/>
  <c r="S497" i="7" s="1"/>
  <c r="S504" i="7" s="1"/>
  <c r="S511" i="7" s="1"/>
  <c r="S518" i="7" s="1"/>
  <c r="S525" i="7" s="1"/>
  <c r="S532" i="7" s="1"/>
  <c r="S539" i="7" s="1"/>
  <c r="S546" i="7" s="1"/>
  <c r="S553" i="7" s="1"/>
  <c r="S560" i="7" s="1"/>
  <c r="S567" i="7" s="1"/>
  <c r="S574" i="7" s="1"/>
  <c r="S581" i="7" s="1"/>
  <c r="S588" i="7" s="1"/>
  <c r="S595" i="7" s="1"/>
  <c r="S602" i="7" s="1"/>
  <c r="S609" i="7" s="1"/>
  <c r="S616" i="7" s="1"/>
  <c r="S623" i="7" s="1"/>
  <c r="S630" i="7" s="1"/>
  <c r="S637" i="7" s="1"/>
  <c r="S644" i="7" s="1"/>
  <c r="S651" i="7" s="1"/>
  <c r="S658" i="7" s="1"/>
  <c r="S665" i="7" s="1"/>
  <c r="S672" i="7" s="1"/>
  <c r="S679" i="7" s="1"/>
  <c r="S686" i="7" s="1"/>
  <c r="S693" i="7" s="1"/>
  <c r="S700" i="7" s="1"/>
  <c r="S707" i="7" s="1"/>
  <c r="S714" i="7" s="1"/>
  <c r="S721" i="7" s="1"/>
  <c r="S728" i="7" s="1"/>
  <c r="S735" i="7" s="1"/>
  <c r="S742" i="7" s="1"/>
  <c r="S749" i="7" s="1"/>
  <c r="S756" i="7" s="1"/>
  <c r="S763" i="7" s="1"/>
  <c r="S770" i="7" s="1"/>
  <c r="S777" i="7" s="1"/>
  <c r="S428" i="7"/>
  <c r="S435" i="7" s="1"/>
  <c r="S442" i="7" s="1"/>
  <c r="S449" i="7" s="1"/>
  <c r="S456" i="7" s="1"/>
  <c r="S463" i="7" s="1"/>
  <c r="S470" i="7" s="1"/>
  <c r="S477" i="7" s="1"/>
  <c r="S484" i="7" s="1"/>
  <c r="S491" i="7" s="1"/>
  <c r="S498" i="7" s="1"/>
  <c r="S505" i="7" s="1"/>
  <c r="S512" i="7" s="1"/>
  <c r="S519" i="7" s="1"/>
  <c r="S526" i="7" s="1"/>
  <c r="S533" i="7" s="1"/>
  <c r="S540" i="7" s="1"/>
  <c r="S547" i="7" s="1"/>
  <c r="S554" i="7" s="1"/>
  <c r="S561" i="7" s="1"/>
  <c r="S568" i="7" s="1"/>
  <c r="S575" i="7" s="1"/>
  <c r="S582" i="7" s="1"/>
  <c r="S589" i="7" s="1"/>
  <c r="S596" i="7" s="1"/>
  <c r="S603" i="7" s="1"/>
  <c r="S610" i="7" s="1"/>
  <c r="S617" i="7" s="1"/>
  <c r="S624" i="7" s="1"/>
  <c r="S631" i="7" s="1"/>
  <c r="S638" i="7" s="1"/>
  <c r="S645" i="7" s="1"/>
  <c r="S652" i="7" s="1"/>
  <c r="S659" i="7" s="1"/>
  <c r="S666" i="7" s="1"/>
  <c r="S673" i="7" s="1"/>
  <c r="S680" i="7" s="1"/>
  <c r="S687" i="7" s="1"/>
  <c r="S694" i="7" s="1"/>
  <c r="S701" i="7" s="1"/>
  <c r="S708" i="7" s="1"/>
  <c r="S715" i="7" s="1"/>
  <c r="S722" i="7" s="1"/>
  <c r="S729" i="7" s="1"/>
  <c r="S736" i="7" s="1"/>
  <c r="S743" i="7" s="1"/>
  <c r="S750" i="7" s="1"/>
  <c r="S757" i="7" s="1"/>
  <c r="S764" i="7" s="1"/>
  <c r="S771" i="7" s="1"/>
  <c r="S778" i="7" s="1"/>
  <c r="S422" i="7"/>
  <c r="S429" i="7" s="1"/>
  <c r="S436" i="7" s="1"/>
  <c r="S443" i="7" s="1"/>
  <c r="S450" i="7" s="1"/>
  <c r="S457" i="7" s="1"/>
  <c r="S464" i="7" s="1"/>
  <c r="S471" i="7" s="1"/>
  <c r="S478" i="7" s="1"/>
  <c r="S485" i="7" s="1"/>
  <c r="S492" i="7" s="1"/>
  <c r="S499" i="7" s="1"/>
  <c r="S506" i="7" s="1"/>
  <c r="S513" i="7" s="1"/>
  <c r="S520" i="7" s="1"/>
  <c r="S527" i="7" s="1"/>
  <c r="S534" i="7" s="1"/>
  <c r="S541" i="7" s="1"/>
  <c r="S548" i="7" s="1"/>
  <c r="S555" i="7" s="1"/>
  <c r="S562" i="7" s="1"/>
  <c r="S569" i="7" s="1"/>
  <c r="S576" i="7" s="1"/>
  <c r="S583" i="7" s="1"/>
  <c r="S590" i="7" s="1"/>
  <c r="S597" i="7" s="1"/>
  <c r="S604" i="7" s="1"/>
  <c r="S611" i="7" s="1"/>
  <c r="S618" i="7" s="1"/>
  <c r="S625" i="7" s="1"/>
  <c r="S632" i="7" s="1"/>
  <c r="S639" i="7" s="1"/>
  <c r="S646" i="7" s="1"/>
  <c r="S653" i="7" s="1"/>
  <c r="S660" i="7" s="1"/>
  <c r="S667" i="7" s="1"/>
  <c r="S674" i="7" s="1"/>
  <c r="S681" i="7" s="1"/>
  <c r="S688" i="7" s="1"/>
  <c r="S695" i="7" s="1"/>
  <c r="S702" i="7" s="1"/>
  <c r="S709" i="7" s="1"/>
  <c r="S716" i="7" s="1"/>
  <c r="S723" i="7" s="1"/>
  <c r="S730" i="7" s="1"/>
  <c r="S737" i="7" s="1"/>
  <c r="S744" i="7" s="1"/>
  <c r="S751" i="7" s="1"/>
  <c r="S758" i="7" s="1"/>
  <c r="S765" i="7" s="1"/>
  <c r="S772" i="7" s="1"/>
  <c r="S779" i="7" s="1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62" i="12" s="1"/>
  <c r="E124" i="12"/>
  <c r="E125" i="12"/>
  <c r="E126" i="12"/>
  <c r="E127" i="12"/>
  <c r="E66" i="12" s="1"/>
  <c r="E128" i="12"/>
  <c r="E129" i="12"/>
  <c r="E130" i="12"/>
  <c r="E131" i="12"/>
  <c r="E70" i="12" s="1"/>
  <c r="E132" i="12"/>
  <c r="E133" i="12"/>
  <c r="E134" i="12"/>
  <c r="E135" i="12"/>
  <c r="E74" i="12" s="1"/>
  <c r="E136" i="12"/>
  <c r="E137" i="12"/>
  <c r="E138" i="12"/>
  <c r="E139" i="12"/>
  <c r="E78" i="12" s="1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02" i="12"/>
  <c r="E86" i="12"/>
  <c r="C41" i="12"/>
  <c r="F34" i="12"/>
  <c r="E33" i="12"/>
  <c r="K18" i="12"/>
  <c r="AA17" i="12"/>
  <c r="Z17" i="12"/>
  <c r="Y17" i="12"/>
  <c r="T17" i="12"/>
  <c r="K17" i="12"/>
  <c r="F17" i="12"/>
  <c r="D12" i="12"/>
  <c r="D8" i="12"/>
  <c r="AA16" i="7"/>
  <c r="AA15" i="7"/>
  <c r="AA14" i="7"/>
  <c r="AA13" i="7"/>
  <c r="AA12" i="7"/>
  <c r="AA11" i="7"/>
  <c r="AA10" i="7"/>
  <c r="AA9" i="7"/>
  <c r="AA8" i="7"/>
  <c r="AA7" i="7"/>
  <c r="AA6" i="7"/>
  <c r="AA5" i="7"/>
  <c r="T16" i="7"/>
  <c r="T15" i="7"/>
  <c r="T14" i="7"/>
  <c r="T13" i="7"/>
  <c r="T12" i="7"/>
  <c r="T11" i="7"/>
  <c r="T10" i="7"/>
  <c r="T9" i="7"/>
  <c r="T8" i="7"/>
  <c r="T7" i="7"/>
  <c r="T6" i="7"/>
  <c r="T5" i="7"/>
  <c r="R17" i="7"/>
  <c r="M16" i="7"/>
  <c r="M15" i="7"/>
  <c r="M14" i="7"/>
  <c r="M13" i="7"/>
  <c r="M12" i="7"/>
  <c r="M11" i="7"/>
  <c r="M10" i="7"/>
  <c r="M9" i="7"/>
  <c r="M8" i="7"/>
  <c r="M7" i="7"/>
  <c r="M6" i="7"/>
  <c r="M5" i="7"/>
  <c r="K17" i="7"/>
  <c r="AR158" i="11"/>
  <c r="AQ3" i="11"/>
  <c r="AQ4" i="11"/>
  <c r="AQ5" i="11"/>
  <c r="AQ6" i="11"/>
  <c r="AQ7" i="11"/>
  <c r="AQ8" i="11"/>
  <c r="AQ9" i="11"/>
  <c r="AQ10" i="11"/>
  <c r="AQ11" i="11"/>
  <c r="AQ12" i="11"/>
  <c r="AQ13" i="11"/>
  <c r="AQ14" i="11"/>
  <c r="AQ15" i="11"/>
  <c r="AQ16" i="11"/>
  <c r="AQ17" i="11"/>
  <c r="AQ18" i="11"/>
  <c r="AQ19" i="11"/>
  <c r="AQ20" i="11"/>
  <c r="AQ21" i="11"/>
  <c r="AQ22" i="11"/>
  <c r="AQ23" i="11"/>
  <c r="AQ24" i="11"/>
  <c r="AQ25" i="11"/>
  <c r="AQ26" i="11"/>
  <c r="AQ27" i="11"/>
  <c r="AQ28" i="11"/>
  <c r="AQ29" i="11"/>
  <c r="AQ30" i="11"/>
  <c r="AQ31" i="11"/>
  <c r="AQ32" i="11"/>
  <c r="AQ33" i="11"/>
  <c r="AQ34" i="11"/>
  <c r="AQ35" i="11"/>
  <c r="AQ36" i="11"/>
  <c r="AQ37" i="11"/>
  <c r="AQ38" i="11"/>
  <c r="AQ39" i="11"/>
  <c r="AQ40" i="11"/>
  <c r="AQ41" i="11"/>
  <c r="AQ42" i="11"/>
  <c r="AQ43" i="11"/>
  <c r="AQ44" i="11"/>
  <c r="AQ45" i="11"/>
  <c r="AQ46" i="11"/>
  <c r="AQ47" i="11"/>
  <c r="AQ48" i="11"/>
  <c r="AQ49" i="11"/>
  <c r="AQ50" i="11"/>
  <c r="AQ51" i="11"/>
  <c r="AQ52" i="11"/>
  <c r="AQ53" i="11"/>
  <c r="AQ54" i="11"/>
  <c r="AQ55" i="11"/>
  <c r="AQ56" i="11"/>
  <c r="AQ57" i="11"/>
  <c r="AQ58" i="11"/>
  <c r="AQ59" i="11"/>
  <c r="AQ60" i="11"/>
  <c r="AQ61" i="11"/>
  <c r="AQ62" i="11"/>
  <c r="AQ63" i="11"/>
  <c r="AQ64" i="11"/>
  <c r="AQ65" i="11"/>
  <c r="AQ66" i="11"/>
  <c r="AQ67" i="11"/>
  <c r="AQ68" i="11"/>
  <c r="AQ69" i="11"/>
  <c r="AQ70" i="11"/>
  <c r="AQ71" i="11"/>
  <c r="AQ72" i="11"/>
  <c r="AQ73" i="11"/>
  <c r="AQ74" i="11"/>
  <c r="AQ75" i="11"/>
  <c r="AQ76" i="11"/>
  <c r="AQ77" i="11"/>
  <c r="AQ78" i="11"/>
  <c r="AQ79" i="11"/>
  <c r="AQ80" i="11"/>
  <c r="AQ81" i="11"/>
  <c r="AQ82" i="11"/>
  <c r="AQ83" i="11"/>
  <c r="AQ84" i="11"/>
  <c r="AQ85" i="11"/>
  <c r="AQ86" i="11"/>
  <c r="AQ87" i="11"/>
  <c r="AQ88" i="11"/>
  <c r="AQ89" i="11"/>
  <c r="AQ90" i="11"/>
  <c r="AQ91" i="11"/>
  <c r="AQ92" i="11"/>
  <c r="AQ93" i="11"/>
  <c r="AQ94" i="11"/>
  <c r="AQ95" i="11"/>
  <c r="AQ96" i="11"/>
  <c r="AQ97" i="11"/>
  <c r="AQ98" i="11"/>
  <c r="AQ99" i="11"/>
  <c r="AQ100" i="11"/>
  <c r="AQ101" i="11"/>
  <c r="AQ102" i="11"/>
  <c r="AQ103" i="11"/>
  <c r="AQ104" i="11"/>
  <c r="AQ105" i="11"/>
  <c r="AQ106" i="11"/>
  <c r="AQ107" i="11"/>
  <c r="AQ108" i="11"/>
  <c r="AQ109" i="11"/>
  <c r="AQ110" i="11"/>
  <c r="AQ111" i="11"/>
  <c r="AQ112" i="11"/>
  <c r="AQ113" i="11"/>
  <c r="AQ114" i="11"/>
  <c r="AQ115" i="11"/>
  <c r="AQ116" i="11"/>
  <c r="AQ117" i="11"/>
  <c r="AQ118" i="11"/>
  <c r="AQ119" i="11"/>
  <c r="AQ120" i="11"/>
  <c r="AQ121" i="11"/>
  <c r="AQ122" i="11"/>
  <c r="AQ123" i="11"/>
  <c r="AQ124" i="11"/>
  <c r="AQ125" i="11"/>
  <c r="AQ126" i="11"/>
  <c r="AQ127" i="11"/>
  <c r="AQ128" i="11"/>
  <c r="AQ129" i="11"/>
  <c r="AQ130" i="11"/>
  <c r="AQ131" i="11"/>
  <c r="AQ132" i="11"/>
  <c r="AQ133" i="11"/>
  <c r="AQ134" i="11"/>
  <c r="AQ135" i="11"/>
  <c r="AQ136" i="11"/>
  <c r="AQ137" i="11"/>
  <c r="AQ138" i="11"/>
  <c r="AQ139" i="11"/>
  <c r="AQ140" i="11"/>
  <c r="AQ141" i="11"/>
  <c r="AQ142" i="11"/>
  <c r="AQ143" i="11"/>
  <c r="AQ144" i="11"/>
  <c r="AQ145" i="11"/>
  <c r="AQ146" i="11"/>
  <c r="AQ147" i="11"/>
  <c r="AQ148" i="11"/>
  <c r="AQ149" i="11"/>
  <c r="AQ150" i="11"/>
  <c r="AQ151" i="11"/>
  <c r="AQ152" i="11"/>
  <c r="AQ153" i="11"/>
  <c r="AQ154" i="11"/>
  <c r="AQ155" i="11"/>
  <c r="AQ156" i="11"/>
  <c r="AQ157" i="11"/>
  <c r="AQ159" i="11"/>
  <c r="AQ160" i="11"/>
  <c r="AQ161" i="11"/>
  <c r="AQ162" i="11"/>
  <c r="AQ163" i="11"/>
  <c r="AQ164" i="11"/>
  <c r="AQ165" i="11"/>
  <c r="AQ166" i="11"/>
  <c r="AQ167" i="11"/>
  <c r="AQ168" i="11"/>
  <c r="AQ169" i="11"/>
  <c r="AQ170" i="11"/>
  <c r="AQ171" i="11"/>
  <c r="AQ172" i="11"/>
  <c r="AQ173" i="11"/>
  <c r="AQ174" i="11"/>
  <c r="AQ175" i="11"/>
  <c r="AQ176" i="11"/>
  <c r="AQ177" i="11"/>
  <c r="AQ178" i="11"/>
  <c r="AQ179" i="11"/>
  <c r="AQ180" i="11"/>
  <c r="AQ181" i="11"/>
  <c r="AQ182" i="11"/>
  <c r="AQ183" i="11"/>
  <c r="AQ184" i="11"/>
  <c r="AQ185" i="11"/>
  <c r="AQ186" i="11"/>
  <c r="AQ187" i="11"/>
  <c r="AQ188" i="11"/>
  <c r="AQ189" i="11"/>
  <c r="AQ190" i="11"/>
  <c r="AQ191" i="11"/>
  <c r="AQ192" i="11"/>
  <c r="AQ193" i="11"/>
  <c r="AQ194" i="11"/>
  <c r="AQ2" i="11"/>
  <c r="AT158" i="11"/>
  <c r="AP184" i="11"/>
  <c r="AT184" i="11" s="1"/>
  <c r="AP185" i="11"/>
  <c r="AR185" i="11" s="1"/>
  <c r="AP186" i="11"/>
  <c r="AR186" i="11" s="1"/>
  <c r="AP187" i="11"/>
  <c r="AR187" i="11" s="1"/>
  <c r="AP188" i="11"/>
  <c r="AR188" i="11" s="1"/>
  <c r="AP189" i="11"/>
  <c r="AR189" i="11" s="1"/>
  <c r="AP190" i="11"/>
  <c r="AR190" i="11" s="1"/>
  <c r="AP191" i="11"/>
  <c r="AR191" i="11" s="1"/>
  <c r="AP192" i="11"/>
  <c r="AT192" i="11" s="1"/>
  <c r="AP193" i="11"/>
  <c r="AR193" i="11" s="1"/>
  <c r="AP194" i="11"/>
  <c r="AR194" i="11" s="1"/>
  <c r="AP183" i="11"/>
  <c r="AR183" i="11" s="1"/>
  <c r="AP172" i="11"/>
  <c r="AR172" i="11" s="1"/>
  <c r="AP173" i="11"/>
  <c r="AR173" i="11" s="1"/>
  <c r="AP174" i="11"/>
  <c r="AR174" i="11" s="1"/>
  <c r="AP175" i="11"/>
  <c r="AR175" i="11" s="1"/>
  <c r="AP176" i="11"/>
  <c r="AT176" i="11" s="1"/>
  <c r="AP177" i="11"/>
  <c r="AR177" i="11" s="1"/>
  <c r="AP178" i="11"/>
  <c r="AR178" i="11" s="1"/>
  <c r="AP179" i="11"/>
  <c r="AR179" i="11" s="1"/>
  <c r="AP180" i="11"/>
  <c r="AR180" i="11" s="1"/>
  <c r="AP181" i="11"/>
  <c r="AR181" i="11" s="1"/>
  <c r="AP182" i="11"/>
  <c r="AR182" i="11" s="1"/>
  <c r="AP171" i="11"/>
  <c r="AR171" i="11" s="1"/>
  <c r="AP160" i="11"/>
  <c r="AT160" i="11" s="1"/>
  <c r="AP161" i="11"/>
  <c r="AR161" i="11" s="1"/>
  <c r="AP162" i="11"/>
  <c r="AR162" i="11" s="1"/>
  <c r="AP163" i="11"/>
  <c r="AR163" i="11" s="1"/>
  <c r="AP164" i="11"/>
  <c r="AR164" i="11" s="1"/>
  <c r="AP165" i="11"/>
  <c r="AR165" i="11" s="1"/>
  <c r="AP166" i="11"/>
  <c r="AR166" i="11" s="1"/>
  <c r="AP167" i="11"/>
  <c r="AR167" i="11" s="1"/>
  <c r="AP168" i="11"/>
  <c r="AT168" i="11" s="1"/>
  <c r="AP169" i="11"/>
  <c r="AR169" i="11" s="1"/>
  <c r="AP170" i="11"/>
  <c r="AR170" i="11" s="1"/>
  <c r="AP159" i="11"/>
  <c r="AR159" i="11" s="1"/>
  <c r="AP107" i="11"/>
  <c r="AR107" i="11" s="1"/>
  <c r="AP108" i="11"/>
  <c r="AR108" i="11" s="1"/>
  <c r="AP109" i="11"/>
  <c r="AR109" i="11" s="1"/>
  <c r="AP110" i="11"/>
  <c r="AR110" i="11" s="1"/>
  <c r="AP111" i="11"/>
  <c r="AR111" i="11" s="1"/>
  <c r="AP112" i="11"/>
  <c r="AT112" i="11" s="1"/>
  <c r="AP113" i="11"/>
  <c r="AR113" i="11" s="1"/>
  <c r="AP114" i="11"/>
  <c r="AR114" i="11" s="1"/>
  <c r="AP115" i="11"/>
  <c r="AR115" i="11" s="1"/>
  <c r="AP116" i="11"/>
  <c r="AR116" i="11" s="1"/>
  <c r="AP117" i="11"/>
  <c r="AR117" i="11" s="1"/>
  <c r="AP118" i="11"/>
  <c r="AR118" i="11" s="1"/>
  <c r="AP119" i="11"/>
  <c r="AR119" i="11" s="1"/>
  <c r="AP120" i="11"/>
  <c r="AT120" i="11" s="1"/>
  <c r="AP121" i="11"/>
  <c r="AR121" i="11" s="1"/>
  <c r="AP122" i="11"/>
  <c r="AR122" i="11" s="1"/>
  <c r="AP123" i="11"/>
  <c r="AR123" i="11" s="1"/>
  <c r="AP124" i="11"/>
  <c r="AR124" i="11" s="1"/>
  <c r="AP125" i="11"/>
  <c r="AR125" i="11" s="1"/>
  <c r="AP126" i="11"/>
  <c r="AR126" i="11" s="1"/>
  <c r="AP127" i="11"/>
  <c r="AR127" i="11" s="1"/>
  <c r="AP128" i="11"/>
  <c r="AT128" i="11" s="1"/>
  <c r="AP129" i="11"/>
  <c r="AR129" i="11" s="1"/>
  <c r="AP130" i="11"/>
  <c r="AR130" i="11" s="1"/>
  <c r="AP131" i="11"/>
  <c r="AR131" i="11" s="1"/>
  <c r="AP132" i="11"/>
  <c r="AR132" i="11" s="1"/>
  <c r="AP133" i="11"/>
  <c r="AR133" i="11" s="1"/>
  <c r="AP134" i="11"/>
  <c r="AR134" i="11" s="1"/>
  <c r="AP135" i="11"/>
  <c r="AR135" i="11" s="1"/>
  <c r="AP136" i="11"/>
  <c r="AT136" i="11" s="1"/>
  <c r="AP137" i="11"/>
  <c r="AR137" i="11" s="1"/>
  <c r="AP138" i="11"/>
  <c r="AR138" i="11" s="1"/>
  <c r="AP139" i="11"/>
  <c r="AR139" i="11" s="1"/>
  <c r="AP140" i="11"/>
  <c r="AR140" i="11" s="1"/>
  <c r="AP141" i="11"/>
  <c r="AR141" i="11" s="1"/>
  <c r="AP142" i="11"/>
  <c r="AR142" i="11" s="1"/>
  <c r="AP143" i="11"/>
  <c r="AR143" i="11" s="1"/>
  <c r="AP144" i="11"/>
  <c r="AT144" i="11" s="1"/>
  <c r="AP145" i="11"/>
  <c r="AR145" i="11" s="1"/>
  <c r="AP146" i="11"/>
  <c r="AR146" i="11" s="1"/>
  <c r="AP147" i="11"/>
  <c r="AR147" i="11" s="1"/>
  <c r="AP148" i="11"/>
  <c r="AR148" i="11" s="1"/>
  <c r="AP149" i="11"/>
  <c r="AR149" i="11" s="1"/>
  <c r="AP150" i="11"/>
  <c r="AR150" i="11" s="1"/>
  <c r="AP151" i="11"/>
  <c r="AR151" i="11" s="1"/>
  <c r="AP152" i="11"/>
  <c r="AT152" i="11" s="1"/>
  <c r="AP153" i="11"/>
  <c r="AR153" i="11" s="1"/>
  <c r="AP154" i="11"/>
  <c r="AR154" i="11" s="1"/>
  <c r="AP155" i="11"/>
  <c r="AR155" i="11" s="1"/>
  <c r="AP156" i="11"/>
  <c r="AR156" i="11" s="1"/>
  <c r="AP157" i="11"/>
  <c r="AR157" i="11" s="1"/>
  <c r="AP106" i="11"/>
  <c r="AR106" i="11" s="1"/>
  <c r="AP55" i="11"/>
  <c r="AR55" i="11" s="1"/>
  <c r="AP56" i="11"/>
  <c r="AT56" i="11" s="1"/>
  <c r="AP57" i="11"/>
  <c r="AR57" i="11" s="1"/>
  <c r="AP58" i="11"/>
  <c r="AR58" i="11" s="1"/>
  <c r="AP59" i="11"/>
  <c r="AR59" i="11" s="1"/>
  <c r="AP60" i="11"/>
  <c r="AR60" i="11" s="1"/>
  <c r="AP61" i="11"/>
  <c r="AR61" i="11" s="1"/>
  <c r="AP62" i="11"/>
  <c r="AR62" i="11" s="1"/>
  <c r="AP63" i="11"/>
  <c r="AR63" i="11" s="1"/>
  <c r="AP64" i="11"/>
  <c r="AT64" i="11" s="1"/>
  <c r="AP65" i="11"/>
  <c r="AR65" i="11" s="1"/>
  <c r="AP66" i="11"/>
  <c r="AR66" i="11" s="1"/>
  <c r="AP67" i="11"/>
  <c r="AR67" i="11" s="1"/>
  <c r="AP68" i="11"/>
  <c r="AR68" i="11" s="1"/>
  <c r="AP69" i="11"/>
  <c r="AR69" i="11" s="1"/>
  <c r="AP70" i="11"/>
  <c r="AR70" i="11" s="1"/>
  <c r="AP71" i="11"/>
  <c r="AR71" i="11" s="1"/>
  <c r="AP72" i="11"/>
  <c r="AT72" i="11" s="1"/>
  <c r="AP73" i="11"/>
  <c r="AR73" i="11" s="1"/>
  <c r="AP74" i="11"/>
  <c r="AR74" i="11" s="1"/>
  <c r="AP75" i="11"/>
  <c r="AR75" i="11" s="1"/>
  <c r="AP76" i="11"/>
  <c r="AR76" i="11" s="1"/>
  <c r="AP77" i="11"/>
  <c r="AR77" i="11" s="1"/>
  <c r="AP78" i="11"/>
  <c r="AR78" i="11" s="1"/>
  <c r="AP79" i="11"/>
  <c r="AR79" i="11" s="1"/>
  <c r="AP80" i="11"/>
  <c r="AT80" i="11" s="1"/>
  <c r="AP81" i="11"/>
  <c r="AR81" i="11" s="1"/>
  <c r="AP82" i="11"/>
  <c r="AR82" i="11" s="1"/>
  <c r="AP83" i="11"/>
  <c r="AR83" i="11" s="1"/>
  <c r="AP84" i="11"/>
  <c r="AR84" i="11" s="1"/>
  <c r="AP85" i="11"/>
  <c r="AR85" i="11" s="1"/>
  <c r="AP86" i="11"/>
  <c r="AR86" i="11" s="1"/>
  <c r="AP87" i="11"/>
  <c r="AR87" i="11" s="1"/>
  <c r="AP88" i="11"/>
  <c r="AT88" i="11" s="1"/>
  <c r="AP89" i="11"/>
  <c r="AR89" i="11" s="1"/>
  <c r="AP90" i="11"/>
  <c r="AR90" i="11" s="1"/>
  <c r="AP91" i="11"/>
  <c r="AR91" i="11" s="1"/>
  <c r="AP92" i="11"/>
  <c r="AR92" i="11" s="1"/>
  <c r="AP93" i="11"/>
  <c r="AR93" i="11" s="1"/>
  <c r="AP94" i="11"/>
  <c r="AR94" i="11" s="1"/>
  <c r="AP95" i="11"/>
  <c r="AR95" i="11" s="1"/>
  <c r="AP96" i="11"/>
  <c r="AT96" i="11" s="1"/>
  <c r="AP97" i="11"/>
  <c r="AR97" i="11" s="1"/>
  <c r="AP98" i="11"/>
  <c r="AR98" i="11" s="1"/>
  <c r="AP99" i="11"/>
  <c r="AR99" i="11" s="1"/>
  <c r="AP100" i="11"/>
  <c r="AR100" i="11" s="1"/>
  <c r="AP101" i="11"/>
  <c r="AR101" i="11" s="1"/>
  <c r="AP102" i="11"/>
  <c r="AR102" i="11" s="1"/>
  <c r="AP103" i="11"/>
  <c r="AR103" i="11" s="1"/>
  <c r="AP104" i="11"/>
  <c r="AT104" i="11" s="1"/>
  <c r="AP105" i="11"/>
  <c r="AR105" i="11" s="1"/>
  <c r="AP54" i="11"/>
  <c r="AR54" i="11" s="1"/>
  <c r="AP3" i="11"/>
  <c r="AR3" i="11" s="1"/>
  <c r="AP4" i="11"/>
  <c r="AR4" i="11" s="1"/>
  <c r="AP5" i="11"/>
  <c r="AR5" i="11" s="1"/>
  <c r="AP6" i="11"/>
  <c r="AR6" i="11" s="1"/>
  <c r="AP7" i="11"/>
  <c r="AR7" i="11" s="1"/>
  <c r="AP8" i="11"/>
  <c r="AT8" i="11" s="1"/>
  <c r="AP9" i="11"/>
  <c r="AR9" i="11" s="1"/>
  <c r="AP10" i="11"/>
  <c r="AR10" i="11" s="1"/>
  <c r="AP11" i="11"/>
  <c r="AR11" i="11" s="1"/>
  <c r="AP12" i="11"/>
  <c r="AR12" i="11" s="1"/>
  <c r="AP13" i="11"/>
  <c r="AR13" i="11" s="1"/>
  <c r="AP14" i="11"/>
  <c r="AR14" i="11" s="1"/>
  <c r="AP15" i="11"/>
  <c r="AR15" i="11" s="1"/>
  <c r="AP16" i="11"/>
  <c r="AT16" i="11" s="1"/>
  <c r="AP17" i="11"/>
  <c r="AR17" i="11" s="1"/>
  <c r="AP18" i="11"/>
  <c r="AR18" i="11" s="1"/>
  <c r="AP19" i="11"/>
  <c r="AR19" i="11" s="1"/>
  <c r="AP20" i="11"/>
  <c r="AR20" i="11" s="1"/>
  <c r="AP21" i="11"/>
  <c r="AR21" i="11" s="1"/>
  <c r="AP22" i="11"/>
  <c r="AR22" i="11" s="1"/>
  <c r="AP23" i="11"/>
  <c r="AR23" i="11" s="1"/>
  <c r="AP24" i="11"/>
  <c r="AT24" i="11" s="1"/>
  <c r="AP25" i="11"/>
  <c r="AR25" i="11" s="1"/>
  <c r="AP26" i="11"/>
  <c r="AR26" i="11" s="1"/>
  <c r="AP27" i="11"/>
  <c r="AR27" i="11" s="1"/>
  <c r="AP28" i="11"/>
  <c r="AR28" i="11" s="1"/>
  <c r="AP29" i="11"/>
  <c r="AR29" i="11" s="1"/>
  <c r="AP30" i="11"/>
  <c r="AR30" i="11" s="1"/>
  <c r="AP31" i="11"/>
  <c r="AR31" i="11" s="1"/>
  <c r="AP32" i="11"/>
  <c r="AT32" i="11" s="1"/>
  <c r="AP33" i="11"/>
  <c r="AR33" i="11" s="1"/>
  <c r="AP34" i="11"/>
  <c r="AR34" i="11" s="1"/>
  <c r="AP35" i="11"/>
  <c r="AR35" i="11" s="1"/>
  <c r="AP36" i="11"/>
  <c r="AR36" i="11" s="1"/>
  <c r="AP37" i="11"/>
  <c r="AR37" i="11" s="1"/>
  <c r="AP38" i="11"/>
  <c r="AR38" i="11" s="1"/>
  <c r="AP39" i="11"/>
  <c r="AR39" i="11" s="1"/>
  <c r="AP40" i="11"/>
  <c r="AT40" i="11" s="1"/>
  <c r="AP41" i="11"/>
  <c r="AR41" i="11" s="1"/>
  <c r="AP42" i="11"/>
  <c r="AR42" i="11" s="1"/>
  <c r="AP43" i="11"/>
  <c r="AR43" i="11" s="1"/>
  <c r="AP44" i="11"/>
  <c r="AR44" i="11" s="1"/>
  <c r="AP45" i="11"/>
  <c r="AR45" i="11" s="1"/>
  <c r="AP46" i="11"/>
  <c r="AR46" i="11" s="1"/>
  <c r="AP47" i="11"/>
  <c r="AR47" i="11" s="1"/>
  <c r="AP48" i="11"/>
  <c r="AT48" i="11" s="1"/>
  <c r="AP49" i="11"/>
  <c r="AR49" i="11" s="1"/>
  <c r="AP50" i="11"/>
  <c r="AR50" i="11" s="1"/>
  <c r="AP51" i="11"/>
  <c r="AR51" i="11" s="1"/>
  <c r="AP52" i="11"/>
  <c r="AR52" i="11" s="1"/>
  <c r="AP53" i="11"/>
  <c r="AR53" i="11" s="1"/>
  <c r="AP2" i="11"/>
  <c r="AR2" i="11" s="1"/>
  <c r="AO2" i="11"/>
  <c r="AO3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17" i="11"/>
  <c r="AO18" i="11"/>
  <c r="AO19" i="11"/>
  <c r="AO20" i="11"/>
  <c r="AO21" i="11"/>
  <c r="AO22" i="11"/>
  <c r="AO23" i="11"/>
  <c r="AO24" i="11"/>
  <c r="AO25" i="11"/>
  <c r="AO26" i="11"/>
  <c r="AO27" i="11"/>
  <c r="AO28" i="11"/>
  <c r="AO29" i="11"/>
  <c r="AO30" i="11"/>
  <c r="AO31" i="11"/>
  <c r="AO32" i="11"/>
  <c r="AO33" i="11"/>
  <c r="AO34" i="11"/>
  <c r="AO35" i="11"/>
  <c r="AO36" i="11"/>
  <c r="AO37" i="11"/>
  <c r="AO38" i="11"/>
  <c r="AO39" i="11"/>
  <c r="AO40" i="11"/>
  <c r="AO41" i="11"/>
  <c r="AO42" i="11"/>
  <c r="AO43" i="11"/>
  <c r="AO44" i="11"/>
  <c r="AO45" i="11"/>
  <c r="AO46" i="11"/>
  <c r="AO47" i="11"/>
  <c r="AO48" i="11"/>
  <c r="AO49" i="11"/>
  <c r="AO50" i="11"/>
  <c r="AO51" i="11"/>
  <c r="AO52" i="11"/>
  <c r="AO53" i="11"/>
  <c r="AO54" i="11"/>
  <c r="AO55" i="11"/>
  <c r="AO56" i="11"/>
  <c r="AO57" i="11"/>
  <c r="AO58" i="11"/>
  <c r="AO59" i="11"/>
  <c r="AO60" i="11"/>
  <c r="AO61" i="11"/>
  <c r="AO62" i="11"/>
  <c r="AO63" i="11"/>
  <c r="AO64" i="11"/>
  <c r="AO65" i="11"/>
  <c r="AO66" i="11"/>
  <c r="AO67" i="11"/>
  <c r="AO68" i="11"/>
  <c r="AO69" i="11"/>
  <c r="AO70" i="11"/>
  <c r="AO71" i="11"/>
  <c r="AO72" i="11"/>
  <c r="AO73" i="11"/>
  <c r="AO74" i="11"/>
  <c r="AO75" i="11"/>
  <c r="AO76" i="11"/>
  <c r="AO77" i="11"/>
  <c r="AO78" i="11"/>
  <c r="AO79" i="11"/>
  <c r="AO80" i="11"/>
  <c r="AO81" i="11"/>
  <c r="AO82" i="11"/>
  <c r="AO83" i="11"/>
  <c r="AO84" i="11"/>
  <c r="AO85" i="11"/>
  <c r="AO86" i="11"/>
  <c r="AO87" i="11"/>
  <c r="AO88" i="11"/>
  <c r="AO89" i="11"/>
  <c r="AO90" i="11"/>
  <c r="AO91" i="11"/>
  <c r="AO92" i="11"/>
  <c r="AO93" i="11"/>
  <c r="AO94" i="11"/>
  <c r="AO95" i="11"/>
  <c r="AO96" i="11"/>
  <c r="AO97" i="11"/>
  <c r="AO98" i="11"/>
  <c r="AO99" i="11"/>
  <c r="AO100" i="11"/>
  <c r="AO101" i="11"/>
  <c r="AO102" i="11"/>
  <c r="AO103" i="11"/>
  <c r="AO104" i="11"/>
  <c r="AO105" i="11"/>
  <c r="AO106" i="11"/>
  <c r="AO107" i="11"/>
  <c r="AO108" i="11"/>
  <c r="AO109" i="11"/>
  <c r="AO110" i="11"/>
  <c r="AO111" i="11"/>
  <c r="AO112" i="11"/>
  <c r="AO113" i="11"/>
  <c r="AO114" i="11"/>
  <c r="AO115" i="11"/>
  <c r="AO116" i="11"/>
  <c r="AO117" i="11"/>
  <c r="AO118" i="11"/>
  <c r="AO119" i="11"/>
  <c r="AO120" i="11"/>
  <c r="AO121" i="11"/>
  <c r="AO122" i="11"/>
  <c r="AO123" i="11"/>
  <c r="AO124" i="11"/>
  <c r="AO125" i="11"/>
  <c r="AO126" i="11"/>
  <c r="AO127" i="11"/>
  <c r="AO128" i="11"/>
  <c r="AO129" i="11"/>
  <c r="AO130" i="11"/>
  <c r="AO131" i="11"/>
  <c r="AO132" i="11"/>
  <c r="AO133" i="11"/>
  <c r="AO134" i="11"/>
  <c r="AO135" i="11"/>
  <c r="AO136" i="11"/>
  <c r="AO137" i="11"/>
  <c r="AO138" i="11"/>
  <c r="AO139" i="11"/>
  <c r="AO140" i="11"/>
  <c r="AO141" i="11"/>
  <c r="AO142" i="11"/>
  <c r="AO143" i="11"/>
  <c r="AO144" i="11"/>
  <c r="AO145" i="11"/>
  <c r="AO146" i="11"/>
  <c r="AO147" i="11"/>
  <c r="AO148" i="11"/>
  <c r="AO149" i="11"/>
  <c r="AO150" i="11"/>
  <c r="AO151" i="11"/>
  <c r="AO152" i="11"/>
  <c r="AO153" i="11"/>
  <c r="AO154" i="11"/>
  <c r="AO155" i="11"/>
  <c r="AO156" i="11"/>
  <c r="AO157" i="11"/>
  <c r="AO159" i="11"/>
  <c r="AO160" i="11"/>
  <c r="AO161" i="11"/>
  <c r="AO162" i="11"/>
  <c r="AO163" i="11"/>
  <c r="AO164" i="11"/>
  <c r="AO165" i="11"/>
  <c r="AO166" i="11"/>
  <c r="AO167" i="11"/>
  <c r="AO168" i="11"/>
  <c r="AO169" i="11"/>
  <c r="AO170" i="11"/>
  <c r="AO171" i="11"/>
  <c r="AO172" i="11"/>
  <c r="AO173" i="11"/>
  <c r="AO174" i="11"/>
  <c r="AO175" i="11"/>
  <c r="AO176" i="11"/>
  <c r="AO177" i="11"/>
  <c r="AO178" i="11"/>
  <c r="AO179" i="11"/>
  <c r="AO180" i="11"/>
  <c r="AO181" i="11"/>
  <c r="AO182" i="11"/>
  <c r="AO183" i="11"/>
  <c r="AO184" i="11"/>
  <c r="AO185" i="11"/>
  <c r="AO186" i="11"/>
  <c r="AO187" i="11"/>
  <c r="AO188" i="11"/>
  <c r="AO189" i="11"/>
  <c r="AO190" i="11"/>
  <c r="AO191" i="11"/>
  <c r="AO192" i="11"/>
  <c r="AO193" i="11"/>
  <c r="AO194" i="11"/>
  <c r="C55" i="11"/>
  <c r="D55" i="11"/>
  <c r="E55" i="11"/>
  <c r="E58" i="11" s="1"/>
  <c r="F55" i="11"/>
  <c r="F58" i="11" s="1"/>
  <c r="G55" i="11"/>
  <c r="G58" i="11" s="1"/>
  <c r="H55" i="11"/>
  <c r="I55" i="11"/>
  <c r="J55" i="11"/>
  <c r="K55" i="11"/>
  <c r="L55" i="11"/>
  <c r="M55" i="11"/>
  <c r="B55" i="11"/>
  <c r="E80" i="12" l="1"/>
  <c r="E64" i="12"/>
  <c r="E48" i="12"/>
  <c r="M38" i="8"/>
  <c r="AK3" i="11"/>
  <c r="AK4" i="11"/>
  <c r="M39" i="8" s="1"/>
  <c r="L40" i="8" s="1"/>
  <c r="I40" i="8" s="1"/>
  <c r="J33" i="2"/>
  <c r="E46" i="12"/>
  <c r="E58" i="12"/>
  <c r="E50" i="12"/>
  <c r="E42" i="12"/>
  <c r="E72" i="12"/>
  <c r="E79" i="12"/>
  <c r="E71" i="12"/>
  <c r="E55" i="12"/>
  <c r="E56" i="12"/>
  <c r="E88" i="12"/>
  <c r="E53" i="12"/>
  <c r="E51" i="12"/>
  <c r="E280" i="12"/>
  <c r="E77" i="12"/>
  <c r="E69" i="12"/>
  <c r="E45" i="12"/>
  <c r="T76" i="5"/>
  <c r="T37" i="11"/>
  <c r="M17" i="7"/>
  <c r="E85" i="12"/>
  <c r="E61" i="12"/>
  <c r="E92" i="12"/>
  <c r="E84" i="12"/>
  <c r="E76" i="12"/>
  <c r="E68" i="12"/>
  <c r="E60" i="12"/>
  <c r="E52" i="12"/>
  <c r="E44" i="12"/>
  <c r="AK7" i="11"/>
  <c r="M42" i="8" s="1"/>
  <c r="L43" i="8" s="1"/>
  <c r="I43" i="8" s="1"/>
  <c r="E75" i="12"/>
  <c r="E67" i="12"/>
  <c r="L44" i="8"/>
  <c r="I44" i="8" s="1"/>
  <c r="J43" i="8"/>
  <c r="B106" i="12"/>
  <c r="J38" i="8"/>
  <c r="L39" i="8"/>
  <c r="I39" i="8" s="1"/>
  <c r="B153" i="12"/>
  <c r="H153" i="12" s="1"/>
  <c r="I153" i="12" s="1"/>
  <c r="B145" i="12"/>
  <c r="B137" i="12"/>
  <c r="B129" i="12"/>
  <c r="B121" i="12"/>
  <c r="H121" i="12" s="1"/>
  <c r="I121" i="12" s="1"/>
  <c r="B113" i="12"/>
  <c r="H113" i="12" s="1"/>
  <c r="I113" i="12" s="1"/>
  <c r="B105" i="12"/>
  <c r="E281" i="12"/>
  <c r="G76" i="5"/>
  <c r="M76" i="5"/>
  <c r="Z76" i="5"/>
  <c r="AC76" i="5"/>
  <c r="E158" i="12"/>
  <c r="B152" i="12"/>
  <c r="B144" i="12"/>
  <c r="B136" i="12"/>
  <c r="B128" i="12"/>
  <c r="B120" i="12"/>
  <c r="B112" i="12"/>
  <c r="B104" i="12"/>
  <c r="H104" i="12" s="1"/>
  <c r="I104" i="12" s="1"/>
  <c r="E49" i="8"/>
  <c r="F26" i="4" s="1"/>
  <c r="AK6" i="11"/>
  <c r="M41" i="8" s="1"/>
  <c r="I76" i="5"/>
  <c r="L76" i="5"/>
  <c r="B151" i="12"/>
  <c r="B143" i="12"/>
  <c r="B135" i="12"/>
  <c r="H135" i="12" s="1"/>
  <c r="I135" i="12" s="1"/>
  <c r="B127" i="12"/>
  <c r="H127" i="12" s="1"/>
  <c r="I127" i="12" s="1"/>
  <c r="B119" i="12"/>
  <c r="H119" i="12" s="1"/>
  <c r="B111" i="12"/>
  <c r="B103" i="12"/>
  <c r="X76" i="5"/>
  <c r="B150" i="12"/>
  <c r="B142" i="12"/>
  <c r="H142" i="12" s="1"/>
  <c r="I142" i="12" s="1"/>
  <c r="B134" i="12"/>
  <c r="B126" i="12"/>
  <c r="B118" i="12"/>
  <c r="H118" i="12" s="1"/>
  <c r="I118" i="12" s="1"/>
  <c r="B110" i="12"/>
  <c r="E91" i="12"/>
  <c r="E87" i="12"/>
  <c r="E63" i="12"/>
  <c r="E47" i="12"/>
  <c r="T4" i="11"/>
  <c r="R76" i="5"/>
  <c r="U76" i="5"/>
  <c r="V76" i="5"/>
  <c r="B149" i="12"/>
  <c r="B141" i="12"/>
  <c r="B133" i="12"/>
  <c r="B125" i="12"/>
  <c r="H125" i="12" s="1"/>
  <c r="B117" i="12"/>
  <c r="H117" i="12" s="1"/>
  <c r="I117" i="12" s="1"/>
  <c r="B109" i="12"/>
  <c r="E90" i="12"/>
  <c r="E82" i="12"/>
  <c r="E54" i="12"/>
  <c r="Y76" i="5"/>
  <c r="B148" i="12"/>
  <c r="B140" i="12"/>
  <c r="B132" i="12"/>
  <c r="B124" i="12"/>
  <c r="M10" i="12" s="1"/>
  <c r="B116" i="12"/>
  <c r="H116" i="12" s="1"/>
  <c r="I116" i="12" s="1"/>
  <c r="B108" i="12"/>
  <c r="H108" i="12" s="1"/>
  <c r="E222" i="12"/>
  <c r="T50" i="11"/>
  <c r="T42" i="11"/>
  <c r="T34" i="11"/>
  <c r="B147" i="12"/>
  <c r="H147" i="12" s="1"/>
  <c r="I147" i="12" s="1"/>
  <c r="B139" i="12"/>
  <c r="B131" i="12"/>
  <c r="B123" i="12"/>
  <c r="H123" i="12" s="1"/>
  <c r="I123" i="12" s="1"/>
  <c r="B115" i="12"/>
  <c r="B107" i="12"/>
  <c r="P76" i="5"/>
  <c r="Q76" i="5"/>
  <c r="AB76" i="5"/>
  <c r="B102" i="12"/>
  <c r="D102" i="12" s="1"/>
  <c r="B146" i="12"/>
  <c r="H146" i="12" s="1"/>
  <c r="I146" i="12" s="1"/>
  <c r="B138" i="12"/>
  <c r="B130" i="12"/>
  <c r="B122" i="12"/>
  <c r="H122" i="12" s="1"/>
  <c r="I122" i="12" s="1"/>
  <c r="B114" i="12"/>
  <c r="H114" i="12" s="1"/>
  <c r="I114" i="12" s="1"/>
  <c r="E83" i="12"/>
  <c r="E59" i="12"/>
  <c r="E43" i="12"/>
  <c r="AK5" i="11"/>
  <c r="M40" i="8" s="1"/>
  <c r="H76" i="5"/>
  <c r="N76" i="5"/>
  <c r="AD76" i="5"/>
  <c r="L5" i="5"/>
  <c r="M5" i="5"/>
  <c r="L8" i="5"/>
  <c r="L6" i="5"/>
  <c r="N8" i="5"/>
  <c r="M6" i="5"/>
  <c r="L9" i="5"/>
  <c r="L4" i="5"/>
  <c r="N6" i="5"/>
  <c r="M9" i="5"/>
  <c r="AK13" i="11"/>
  <c r="M48" i="8" s="1"/>
  <c r="J48" i="8" s="1"/>
  <c r="AK11" i="11"/>
  <c r="M46" i="8" s="1"/>
  <c r="AK12" i="11"/>
  <c r="M47" i="8" s="1"/>
  <c r="AJ14" i="11"/>
  <c r="AK10" i="11"/>
  <c r="M45" i="8" s="1"/>
  <c r="AK2" i="11"/>
  <c r="M37" i="8" s="1"/>
  <c r="AK9" i="11"/>
  <c r="M44" i="8" s="1"/>
  <c r="AI14" i="11"/>
  <c r="AH14" i="11"/>
  <c r="U53" i="11"/>
  <c r="V24" i="11"/>
  <c r="AC13" i="11"/>
  <c r="T49" i="11"/>
  <c r="T41" i="11"/>
  <c r="T33" i="11"/>
  <c r="T25" i="11"/>
  <c r="T17" i="11"/>
  <c r="T9" i="11"/>
  <c r="AC12" i="11"/>
  <c r="AC4" i="11"/>
  <c r="T48" i="11"/>
  <c r="T40" i="11"/>
  <c r="T32" i="11"/>
  <c r="T24" i="11"/>
  <c r="T16" i="11"/>
  <c r="T8" i="11"/>
  <c r="V16" i="11"/>
  <c r="U27" i="11"/>
  <c r="T20" i="11"/>
  <c r="T47" i="11"/>
  <c r="T39" i="11"/>
  <c r="T31" i="11"/>
  <c r="T23" i="11"/>
  <c r="T15" i="11"/>
  <c r="T7" i="11"/>
  <c r="T27" i="11"/>
  <c r="T11" i="11"/>
  <c r="T2" i="11"/>
  <c r="T46" i="11"/>
  <c r="T38" i="11"/>
  <c r="T30" i="11"/>
  <c r="T22" i="11"/>
  <c r="T14" i="11"/>
  <c r="T6" i="11"/>
  <c r="T10" i="11"/>
  <c r="U51" i="11"/>
  <c r="U43" i="11"/>
  <c r="U35" i="11"/>
  <c r="U19" i="11"/>
  <c r="U11" i="11"/>
  <c r="U3" i="11"/>
  <c r="V47" i="11"/>
  <c r="V31" i="11"/>
  <c r="V23" i="11"/>
  <c r="V15" i="11"/>
  <c r="V7" i="11"/>
  <c r="T53" i="11"/>
  <c r="T45" i="11"/>
  <c r="T29" i="11"/>
  <c r="T21" i="11"/>
  <c r="T13" i="11"/>
  <c r="T5" i="11"/>
  <c r="U45" i="11"/>
  <c r="U37" i="11"/>
  <c r="U29" i="11"/>
  <c r="U21" i="11"/>
  <c r="U13" i="11"/>
  <c r="U5" i="11"/>
  <c r="V33" i="11"/>
  <c r="U50" i="11"/>
  <c r="U42" i="11"/>
  <c r="U34" i="11"/>
  <c r="U26" i="11"/>
  <c r="U18" i="11"/>
  <c r="U10" i="11"/>
  <c r="V2" i="11"/>
  <c r="AF2" i="11" s="1"/>
  <c r="V38" i="11"/>
  <c r="V30" i="11"/>
  <c r="V22" i="11"/>
  <c r="V14" i="11"/>
  <c r="AF4" i="11" s="1"/>
  <c r="T52" i="11"/>
  <c r="T44" i="11"/>
  <c r="T36" i="11"/>
  <c r="T28" i="11"/>
  <c r="T12" i="11"/>
  <c r="V48" i="11"/>
  <c r="V40" i="11"/>
  <c r="V32" i="11"/>
  <c r="V8" i="11"/>
  <c r="T51" i="11"/>
  <c r="T43" i="11"/>
  <c r="T35" i="11"/>
  <c r="T19" i="11"/>
  <c r="T3" i="11"/>
  <c r="T26" i="11"/>
  <c r="T18" i="11"/>
  <c r="Q54" i="11"/>
  <c r="S54" i="11"/>
  <c r="O54" i="11"/>
  <c r="R54" i="11"/>
  <c r="U48" i="11"/>
  <c r="U40" i="11"/>
  <c r="U32" i="11"/>
  <c r="U24" i="11"/>
  <c r="U16" i="11"/>
  <c r="U8" i="11"/>
  <c r="AC7" i="11"/>
  <c r="N54" i="11"/>
  <c r="AC6" i="11"/>
  <c r="V50" i="11"/>
  <c r="AF13" i="11" s="1"/>
  <c r="V42" i="11"/>
  <c r="V34" i="11"/>
  <c r="V26" i="11"/>
  <c r="V10" i="11"/>
  <c r="P54" i="11"/>
  <c r="V49" i="11"/>
  <c r="V41" i="11"/>
  <c r="V25" i="11"/>
  <c r="V17" i="11"/>
  <c r="V9" i="11"/>
  <c r="U52" i="11"/>
  <c r="U44" i="11"/>
  <c r="U36" i="11"/>
  <c r="U28" i="11"/>
  <c r="U20" i="11"/>
  <c r="U12" i="11"/>
  <c r="U4" i="11"/>
  <c r="AC2" i="11"/>
  <c r="AC10" i="11"/>
  <c r="AC9" i="11"/>
  <c r="Z17" i="11"/>
  <c r="I21" i="3" s="1"/>
  <c r="AB17" i="11"/>
  <c r="I23" i="3" s="1"/>
  <c r="AC8" i="11"/>
  <c r="AC11" i="11"/>
  <c r="AC3" i="11"/>
  <c r="AC5" i="11"/>
  <c r="AB16" i="11"/>
  <c r="H23" i="3" s="1"/>
  <c r="AA17" i="11"/>
  <c r="I22" i="3" s="1"/>
  <c r="Z19" i="11"/>
  <c r="Z18" i="11"/>
  <c r="AB18" i="11"/>
  <c r="J23" i="3" s="1"/>
  <c r="AA19" i="11"/>
  <c r="K22" i="3" s="1"/>
  <c r="AA16" i="11"/>
  <c r="H22" i="3" s="1"/>
  <c r="Z16" i="11"/>
  <c r="H21" i="3" s="1"/>
  <c r="AA18" i="11"/>
  <c r="J22" i="3" s="1"/>
  <c r="AB19" i="11"/>
  <c r="K23" i="3" s="1"/>
  <c r="AA14" i="11"/>
  <c r="Z14" i="11"/>
  <c r="AB14" i="11"/>
  <c r="AT187" i="11"/>
  <c r="AT99" i="11"/>
  <c r="AT189" i="11"/>
  <c r="AT76" i="11"/>
  <c r="AT53" i="11"/>
  <c r="AT179" i="11"/>
  <c r="AT35" i="11"/>
  <c r="AT173" i="11"/>
  <c r="AT12" i="11"/>
  <c r="AT140" i="11"/>
  <c r="AT117" i="11"/>
  <c r="AT190" i="11"/>
  <c r="AT174" i="11"/>
  <c r="AT157" i="11"/>
  <c r="AT139" i="11"/>
  <c r="AT116" i="11"/>
  <c r="AT93" i="11"/>
  <c r="AT75" i="11"/>
  <c r="AT52" i="11"/>
  <c r="AT29" i="11"/>
  <c r="AT11" i="11"/>
  <c r="AT156" i="11"/>
  <c r="AT133" i="11"/>
  <c r="AT115" i="11"/>
  <c r="AT92" i="11"/>
  <c r="AT69" i="11"/>
  <c r="AT51" i="11"/>
  <c r="AT28" i="11"/>
  <c r="AT5" i="11"/>
  <c r="AT188" i="11"/>
  <c r="AT172" i="11"/>
  <c r="AT155" i="11"/>
  <c r="AT132" i="11"/>
  <c r="AT109" i="11"/>
  <c r="AT91" i="11"/>
  <c r="AT68" i="11"/>
  <c r="AT45" i="11"/>
  <c r="AT27" i="11"/>
  <c r="AT4" i="11"/>
  <c r="AT166" i="11"/>
  <c r="AT149" i="11"/>
  <c r="AT131" i="11"/>
  <c r="AT108" i="11"/>
  <c r="AT85" i="11"/>
  <c r="AT67" i="11"/>
  <c r="AT44" i="11"/>
  <c r="AT21" i="11"/>
  <c r="AT3" i="11"/>
  <c r="AT182" i="11"/>
  <c r="AT165" i="11"/>
  <c r="AT148" i="11"/>
  <c r="AT125" i="11"/>
  <c r="AT107" i="11"/>
  <c r="AT84" i="11"/>
  <c r="AT61" i="11"/>
  <c r="AT43" i="11"/>
  <c r="AT20" i="11"/>
  <c r="Z54" i="11"/>
  <c r="Z56" i="11" s="1"/>
  <c r="AT181" i="11"/>
  <c r="AT164" i="11"/>
  <c r="AT147" i="11"/>
  <c r="AT124" i="11"/>
  <c r="AT101" i="11"/>
  <c r="AT83" i="11"/>
  <c r="AT60" i="11"/>
  <c r="AT37" i="11"/>
  <c r="AT19" i="11"/>
  <c r="AT180" i="11"/>
  <c r="AT163" i="11"/>
  <c r="AT141" i="11"/>
  <c r="AT123" i="11"/>
  <c r="AT100" i="11"/>
  <c r="AT77" i="11"/>
  <c r="AT59" i="11"/>
  <c r="AT36" i="11"/>
  <c r="AT13" i="11"/>
  <c r="E60" i="11"/>
  <c r="AT191" i="11"/>
  <c r="AT183" i="11"/>
  <c r="AT175" i="11"/>
  <c r="AT167" i="11"/>
  <c r="AT159" i="11"/>
  <c r="AT151" i="11"/>
  <c r="AT143" i="11"/>
  <c r="AT135" i="11"/>
  <c r="AT127" i="11"/>
  <c r="AT119" i="11"/>
  <c r="AT111" i="11"/>
  <c r="AT103" i="11"/>
  <c r="AT95" i="11"/>
  <c r="AT87" i="11"/>
  <c r="AT79" i="11"/>
  <c r="AT71" i="11"/>
  <c r="AT63" i="11"/>
  <c r="AT55" i="11"/>
  <c r="AT47" i="11"/>
  <c r="AT39" i="11"/>
  <c r="AT31" i="11"/>
  <c r="AT23" i="11"/>
  <c r="AT15" i="11"/>
  <c r="AT7" i="11"/>
  <c r="AR192" i="11"/>
  <c r="AR184" i="11"/>
  <c r="AR176" i="11"/>
  <c r="AR168" i="11"/>
  <c r="AR160" i="11"/>
  <c r="AR152" i="11"/>
  <c r="AR144" i="11"/>
  <c r="AR136" i="11"/>
  <c r="AR128" i="11"/>
  <c r="AR120" i="11"/>
  <c r="AR112" i="11"/>
  <c r="AR104" i="11"/>
  <c r="AR96" i="11"/>
  <c r="AR88" i="11"/>
  <c r="AR80" i="11"/>
  <c r="AR72" i="11"/>
  <c r="AR64" i="11"/>
  <c r="AR56" i="11"/>
  <c r="AR48" i="11"/>
  <c r="AR40" i="11"/>
  <c r="AR32" i="11"/>
  <c r="AR24" i="11"/>
  <c r="AR16" i="11"/>
  <c r="AR8" i="11"/>
  <c r="AT150" i="11"/>
  <c r="AT142" i="11"/>
  <c r="AT134" i="11"/>
  <c r="AT126" i="11"/>
  <c r="AT118" i="11"/>
  <c r="AT110" i="11"/>
  <c r="AT102" i="11"/>
  <c r="AT94" i="11"/>
  <c r="AT86" i="11"/>
  <c r="AT78" i="11"/>
  <c r="AT70" i="11"/>
  <c r="AT62" i="11"/>
  <c r="AT54" i="11"/>
  <c r="AT46" i="11"/>
  <c r="AT38" i="11"/>
  <c r="AT30" i="11"/>
  <c r="AT22" i="11"/>
  <c r="AT14" i="11"/>
  <c r="AT6" i="11"/>
  <c r="AT171" i="11"/>
  <c r="AT2" i="11"/>
  <c r="AT194" i="11"/>
  <c r="AT186" i="11"/>
  <c r="AT178" i="11"/>
  <c r="AT170" i="11"/>
  <c r="AT162" i="11"/>
  <c r="AT154" i="11"/>
  <c r="AT146" i="11"/>
  <c r="AT138" i="11"/>
  <c r="AT130" i="11"/>
  <c r="AT122" i="11"/>
  <c r="AT114" i="11"/>
  <c r="AT106" i="11"/>
  <c r="AT98" i="11"/>
  <c r="AT90" i="11"/>
  <c r="AT82" i="11"/>
  <c r="AT74" i="11"/>
  <c r="AT66" i="11"/>
  <c r="AT58" i="11"/>
  <c r="AT50" i="11"/>
  <c r="AT42" i="11"/>
  <c r="AT34" i="11"/>
  <c r="AT26" i="11"/>
  <c r="AT18" i="11"/>
  <c r="AT10" i="11"/>
  <c r="AT193" i="11"/>
  <c r="AT185" i="11"/>
  <c r="AT177" i="11"/>
  <c r="AT169" i="11"/>
  <c r="AT161" i="11"/>
  <c r="AT153" i="11"/>
  <c r="AT145" i="11"/>
  <c r="AT137" i="11"/>
  <c r="AT129" i="11"/>
  <c r="AT121" i="11"/>
  <c r="AT113" i="11"/>
  <c r="AT105" i="11"/>
  <c r="AT97" i="11"/>
  <c r="AT89" i="11"/>
  <c r="AT81" i="11"/>
  <c r="AT73" i="11"/>
  <c r="AT65" i="11"/>
  <c r="AT57" i="11"/>
  <c r="AT49" i="11"/>
  <c r="AT41" i="11"/>
  <c r="AT33" i="11"/>
  <c r="AT25" i="11"/>
  <c r="AT17" i="11"/>
  <c r="AT9" i="11"/>
  <c r="E282" i="12"/>
  <c r="E41" i="12"/>
  <c r="E89" i="12"/>
  <c r="E81" i="12"/>
  <c r="E73" i="12"/>
  <c r="E65" i="12"/>
  <c r="E57" i="12"/>
  <c r="E49" i="12"/>
  <c r="E220" i="12"/>
  <c r="E221" i="12"/>
  <c r="S1179" i="7"/>
  <c r="S1186" i="7" s="1"/>
  <c r="S1193" i="7" s="1"/>
  <c r="S1200" i="7" s="1"/>
  <c r="S1207" i="7" s="1"/>
  <c r="S1214" i="7" s="1"/>
  <c r="S1221" i="7" s="1"/>
  <c r="S1228" i="7" s="1"/>
  <c r="S1235" i="7" s="1"/>
  <c r="S1242" i="7" s="1"/>
  <c r="S1249" i="7" s="1"/>
  <c r="S1256" i="7" s="1"/>
  <c r="S1263" i="7" s="1"/>
  <c r="S1270" i="7" s="1"/>
  <c r="S1277" i="7" s="1"/>
  <c r="S1284" i="7" s="1"/>
  <c r="S1291" i="7" s="1"/>
  <c r="S1298" i="7" s="1"/>
  <c r="S1305" i="7" s="1"/>
  <c r="S1312" i="7" s="1"/>
  <c r="S1319" i="7" s="1"/>
  <c r="S1326" i="7" s="1"/>
  <c r="S1333" i="7" s="1"/>
  <c r="S1340" i="7" s="1"/>
  <c r="S1347" i="7" s="1"/>
  <c r="S1354" i="7" s="1"/>
  <c r="S1361" i="7" s="1"/>
  <c r="S1368" i="7" s="1"/>
  <c r="S1375" i="7" s="1"/>
  <c r="S1382" i="7" s="1"/>
  <c r="S1389" i="7" s="1"/>
  <c r="S1396" i="7" s="1"/>
  <c r="S1403" i="7" s="1"/>
  <c r="S1410" i="7" s="1"/>
  <c r="S1417" i="7" s="1"/>
  <c r="S1424" i="7" s="1"/>
  <c r="S1431" i="7" s="1"/>
  <c r="S1438" i="7" s="1"/>
  <c r="S1445" i="7" s="1"/>
  <c r="S1452" i="7" s="1"/>
  <c r="S1459" i="7" s="1"/>
  <c r="S1466" i="7" s="1"/>
  <c r="S1473" i="7" s="1"/>
  <c r="S1480" i="7" s="1"/>
  <c r="S1487" i="7" s="1"/>
  <c r="S1494" i="7" s="1"/>
  <c r="S1501" i="7" s="1"/>
  <c r="S1508" i="7" s="1"/>
  <c r="S1515" i="7" s="1"/>
  <c r="S1522" i="7" s="1"/>
  <c r="S1529" i="7" s="1"/>
  <c r="S806" i="7"/>
  <c r="S813" i="7" s="1"/>
  <c r="S820" i="7" s="1"/>
  <c r="S827" i="7" s="1"/>
  <c r="S834" i="7" s="1"/>
  <c r="S841" i="7" s="1"/>
  <c r="S848" i="7" s="1"/>
  <c r="S855" i="7" s="1"/>
  <c r="S862" i="7" s="1"/>
  <c r="S869" i="7" s="1"/>
  <c r="S876" i="7" s="1"/>
  <c r="S883" i="7" s="1"/>
  <c r="S890" i="7" s="1"/>
  <c r="S897" i="7" s="1"/>
  <c r="S904" i="7" s="1"/>
  <c r="S911" i="7" s="1"/>
  <c r="S918" i="7" s="1"/>
  <c r="S925" i="7" s="1"/>
  <c r="S932" i="7" s="1"/>
  <c r="S939" i="7" s="1"/>
  <c r="S946" i="7" s="1"/>
  <c r="S953" i="7" s="1"/>
  <c r="S960" i="7" s="1"/>
  <c r="S967" i="7" s="1"/>
  <c r="S974" i="7" s="1"/>
  <c r="S981" i="7" s="1"/>
  <c r="S988" i="7" s="1"/>
  <c r="S995" i="7" s="1"/>
  <c r="S1002" i="7" s="1"/>
  <c r="S1009" i="7" s="1"/>
  <c r="S1016" i="7" s="1"/>
  <c r="S1023" i="7" s="1"/>
  <c r="S1030" i="7" s="1"/>
  <c r="S1037" i="7" s="1"/>
  <c r="S1044" i="7" s="1"/>
  <c r="S1051" i="7" s="1"/>
  <c r="S1058" i="7" s="1"/>
  <c r="S1065" i="7" s="1"/>
  <c r="S1072" i="7" s="1"/>
  <c r="S1079" i="7" s="1"/>
  <c r="S1086" i="7" s="1"/>
  <c r="S1093" i="7" s="1"/>
  <c r="S1100" i="7" s="1"/>
  <c r="S1107" i="7" s="1"/>
  <c r="S1114" i="7" s="1"/>
  <c r="S1121" i="7" s="1"/>
  <c r="H152" i="12"/>
  <c r="I152" i="12" s="1"/>
  <c r="H144" i="12"/>
  <c r="H151" i="12"/>
  <c r="I151" i="12" s="1"/>
  <c r="H150" i="12"/>
  <c r="H149" i="12"/>
  <c r="H148" i="12"/>
  <c r="I148" i="12" s="1"/>
  <c r="H132" i="12"/>
  <c r="I132" i="12" s="1"/>
  <c r="H143" i="12"/>
  <c r="H120" i="12"/>
  <c r="I120" i="12" s="1"/>
  <c r="H145" i="12"/>
  <c r="H106" i="12"/>
  <c r="I106" i="12" s="1"/>
  <c r="H126" i="12"/>
  <c r="I126" i="12" s="1"/>
  <c r="H134" i="12"/>
  <c r="I134" i="12" s="1"/>
  <c r="H110" i="12"/>
  <c r="I110" i="12" s="1"/>
  <c r="H103" i="12"/>
  <c r="H133" i="12"/>
  <c r="H141" i="12"/>
  <c r="E157" i="12"/>
  <c r="E156" i="12"/>
  <c r="D15" i="12"/>
  <c r="F59" i="12"/>
  <c r="D10" i="12"/>
  <c r="F41" i="12"/>
  <c r="F74" i="12"/>
  <c r="F68" i="12"/>
  <c r="F53" i="12"/>
  <c r="F48" i="12"/>
  <c r="F57" i="12"/>
  <c r="F61" i="12"/>
  <c r="F72" i="12"/>
  <c r="I108" i="12"/>
  <c r="I143" i="12"/>
  <c r="D7" i="12"/>
  <c r="D9" i="12"/>
  <c r="D11" i="12"/>
  <c r="F43" i="12"/>
  <c r="F63" i="12"/>
  <c r="F80" i="12"/>
  <c r="F45" i="12"/>
  <c r="F52" i="12"/>
  <c r="F67" i="12"/>
  <c r="F82" i="12"/>
  <c r="F42" i="12"/>
  <c r="F47" i="12"/>
  <c r="F56" i="12"/>
  <c r="F86" i="12"/>
  <c r="F69" i="12"/>
  <c r="F75" i="12"/>
  <c r="F51" i="12"/>
  <c r="D6" i="12"/>
  <c r="F64" i="12"/>
  <c r="R18" i="12"/>
  <c r="D14" i="12"/>
  <c r="D16" i="12"/>
  <c r="F44" i="12"/>
  <c r="F49" i="12"/>
  <c r="F78" i="12"/>
  <c r="D13" i="12"/>
  <c r="Y18" i="12"/>
  <c r="F55" i="12"/>
  <c r="F60" i="12"/>
  <c r="F65" i="12"/>
  <c r="F70" i="12"/>
  <c r="F88" i="12"/>
  <c r="D5" i="12"/>
  <c r="F46" i="12"/>
  <c r="F54" i="12"/>
  <c r="F62" i="12"/>
  <c r="F73" i="12"/>
  <c r="F81" i="12"/>
  <c r="F89" i="12"/>
  <c r="F90" i="12"/>
  <c r="R17" i="12"/>
  <c r="D17" i="12" s="1"/>
  <c r="F83" i="12"/>
  <c r="F91" i="12"/>
  <c r="F71" i="12"/>
  <c r="F76" i="12"/>
  <c r="F84" i="12"/>
  <c r="F92" i="12"/>
  <c r="F50" i="12"/>
  <c r="F58" i="12"/>
  <c r="F66" i="12"/>
  <c r="F77" i="12"/>
  <c r="F85" i="12"/>
  <c r="F79" i="12"/>
  <c r="F87" i="12"/>
  <c r="E11" i="4" l="1"/>
  <c r="E16" i="4"/>
  <c r="H124" i="12"/>
  <c r="E15" i="4"/>
  <c r="E17" i="4" s="1"/>
  <c r="E10" i="4"/>
  <c r="E12" i="4" s="1"/>
  <c r="AF5" i="11"/>
  <c r="J39" i="8"/>
  <c r="F39" i="8" s="1"/>
  <c r="B39" i="8" s="1"/>
  <c r="AE13" i="11"/>
  <c r="F43" i="8"/>
  <c r="B43" i="8" s="1"/>
  <c r="AF7" i="11"/>
  <c r="AF11" i="11"/>
  <c r="AF8" i="11"/>
  <c r="M14" i="12"/>
  <c r="B246" i="12"/>
  <c r="H246" i="12" s="1"/>
  <c r="I246" i="12" s="1"/>
  <c r="M16" i="12"/>
  <c r="B270" i="12"/>
  <c r="H270" i="12" s="1"/>
  <c r="I270" i="12" s="1"/>
  <c r="B258" i="12"/>
  <c r="H258" i="12" s="1"/>
  <c r="I258" i="12" s="1"/>
  <c r="B269" i="12"/>
  <c r="H269" i="12" s="1"/>
  <c r="AF12" i="11"/>
  <c r="B262" i="12"/>
  <c r="H262" i="12" s="1"/>
  <c r="I262" i="12" s="1"/>
  <c r="B272" i="12"/>
  <c r="H272" i="12" s="1"/>
  <c r="I272" i="12" s="1"/>
  <c r="B226" i="12"/>
  <c r="D226" i="12" s="1"/>
  <c r="C227" i="12" s="1"/>
  <c r="AD10" i="11"/>
  <c r="B231" i="12"/>
  <c r="H231" i="12" s="1"/>
  <c r="J42" i="8"/>
  <c r="B263" i="12"/>
  <c r="H263" i="12" s="1"/>
  <c r="I263" i="12" s="1"/>
  <c r="M12" i="12"/>
  <c r="I119" i="12"/>
  <c r="I9" i="12"/>
  <c r="J9" i="12" s="1"/>
  <c r="AF3" i="11"/>
  <c r="AF16" i="11" s="1"/>
  <c r="M9" i="12"/>
  <c r="H105" i="12"/>
  <c r="I144" i="12"/>
  <c r="M5" i="12"/>
  <c r="H102" i="12"/>
  <c r="I124" i="12"/>
  <c r="I10" i="12"/>
  <c r="I149" i="12"/>
  <c r="AD2" i="11"/>
  <c r="L38" i="8"/>
  <c r="I38" i="8" s="1"/>
  <c r="F38" i="8" s="1"/>
  <c r="B38" i="8" s="1"/>
  <c r="J37" i="8"/>
  <c r="I145" i="12"/>
  <c r="I15" i="12"/>
  <c r="J15" i="12" s="1"/>
  <c r="S1128" i="7"/>
  <c r="AD4" i="11"/>
  <c r="J45" i="8"/>
  <c r="L46" i="8"/>
  <c r="I46" i="8" s="1"/>
  <c r="L41" i="8"/>
  <c r="I41" i="8" s="1"/>
  <c r="J40" i="8"/>
  <c r="F40" i="8" s="1"/>
  <c r="B40" i="8" s="1"/>
  <c r="AD6" i="11"/>
  <c r="B238" i="12"/>
  <c r="H238" i="12" s="1"/>
  <c r="I238" i="12" s="1"/>
  <c r="B255" i="12"/>
  <c r="H255" i="12" s="1"/>
  <c r="I255" i="12" s="1"/>
  <c r="B264" i="12"/>
  <c r="H264" i="12" s="1"/>
  <c r="I264" i="12" s="1"/>
  <c r="B273" i="12"/>
  <c r="H273" i="12" s="1"/>
  <c r="I273" i="12" s="1"/>
  <c r="H109" i="12"/>
  <c r="B250" i="12"/>
  <c r="H250" i="12" s="1"/>
  <c r="I250" i="12" s="1"/>
  <c r="B275" i="12"/>
  <c r="H275" i="12" s="1"/>
  <c r="I275" i="12" s="1"/>
  <c r="H111" i="12"/>
  <c r="M7" i="12"/>
  <c r="J41" i="8"/>
  <c r="L42" i="8"/>
  <c r="B276" i="12"/>
  <c r="H276" i="12" s="1"/>
  <c r="I276" i="12" s="1"/>
  <c r="H112" i="12"/>
  <c r="B261" i="12"/>
  <c r="AF6" i="11"/>
  <c r="L45" i="8"/>
  <c r="I45" i="8" s="1"/>
  <c r="J44" i="8"/>
  <c r="F44" i="8" s="1"/>
  <c r="B44" i="8" s="1"/>
  <c r="B254" i="12"/>
  <c r="H254" i="12" s="1"/>
  <c r="I254" i="12" s="1"/>
  <c r="B271" i="12"/>
  <c r="H271" i="12" s="1"/>
  <c r="I271" i="12" s="1"/>
  <c r="H107" i="12"/>
  <c r="M6" i="12"/>
  <c r="B266" i="12"/>
  <c r="H266" i="12" s="1"/>
  <c r="I266" i="12" s="1"/>
  <c r="B227" i="12"/>
  <c r="H227" i="12" s="1"/>
  <c r="I227" i="12" s="1"/>
  <c r="B228" i="12"/>
  <c r="H228" i="12" s="1"/>
  <c r="I228" i="12" s="1"/>
  <c r="M11" i="12"/>
  <c r="B277" i="12"/>
  <c r="H277" i="12" s="1"/>
  <c r="I277" i="12" s="1"/>
  <c r="H115" i="12"/>
  <c r="M8" i="12"/>
  <c r="B233" i="12"/>
  <c r="H233" i="12" s="1"/>
  <c r="I233" i="12" s="1"/>
  <c r="B274" i="12"/>
  <c r="B235" i="12"/>
  <c r="B236" i="12"/>
  <c r="H236" i="12" s="1"/>
  <c r="I236" i="12" s="1"/>
  <c r="B232" i="12"/>
  <c r="H232" i="12" s="1"/>
  <c r="I232" i="12" s="1"/>
  <c r="B241" i="12"/>
  <c r="B243" i="12"/>
  <c r="B244" i="12"/>
  <c r="H244" i="12" s="1"/>
  <c r="I244" i="12" s="1"/>
  <c r="B229" i="12"/>
  <c r="H229" i="12" s="1"/>
  <c r="I229" i="12" s="1"/>
  <c r="B240" i="12"/>
  <c r="H240" i="12" s="1"/>
  <c r="I240" i="12" s="1"/>
  <c r="B249" i="12"/>
  <c r="H249" i="12" s="1"/>
  <c r="I249" i="12" s="1"/>
  <c r="B251" i="12"/>
  <c r="H251" i="12" s="1"/>
  <c r="I251" i="12" s="1"/>
  <c r="B252" i="12"/>
  <c r="B237" i="12"/>
  <c r="H237" i="12" s="1"/>
  <c r="I237" i="12" s="1"/>
  <c r="M13" i="12"/>
  <c r="AD9" i="11"/>
  <c r="AD3" i="11"/>
  <c r="L48" i="8"/>
  <c r="I48" i="8" s="1"/>
  <c r="F48" i="8" s="1"/>
  <c r="B48" i="8" s="1"/>
  <c r="J47" i="8"/>
  <c r="B239" i="12"/>
  <c r="B248" i="12"/>
  <c r="B257" i="12"/>
  <c r="H257" i="12" s="1"/>
  <c r="I257" i="12" s="1"/>
  <c r="B234" i="12"/>
  <c r="H234" i="12" s="1"/>
  <c r="I234" i="12" s="1"/>
  <c r="B259" i="12"/>
  <c r="H259" i="12" s="1"/>
  <c r="I259" i="12" s="1"/>
  <c r="B260" i="12"/>
  <c r="H260" i="12" s="1"/>
  <c r="I260" i="12" s="1"/>
  <c r="B245" i="12"/>
  <c r="H245" i="12" s="1"/>
  <c r="I245" i="12" s="1"/>
  <c r="M15" i="12"/>
  <c r="I150" i="12"/>
  <c r="I16" i="12"/>
  <c r="J16" i="12" s="1"/>
  <c r="I141" i="12"/>
  <c r="I14" i="12"/>
  <c r="AD12" i="11"/>
  <c r="J46" i="8"/>
  <c r="L47" i="8"/>
  <c r="I47" i="8" s="1"/>
  <c r="B230" i="12"/>
  <c r="H230" i="12" s="1"/>
  <c r="I230" i="12" s="1"/>
  <c r="B247" i="12"/>
  <c r="H247" i="12" s="1"/>
  <c r="I247" i="12" s="1"/>
  <c r="B256" i="12"/>
  <c r="B265" i="12"/>
  <c r="B242" i="12"/>
  <c r="H242" i="12" s="1"/>
  <c r="I242" i="12" s="1"/>
  <c r="B267" i="12"/>
  <c r="H267" i="12" s="1"/>
  <c r="I267" i="12" s="1"/>
  <c r="B268" i="12"/>
  <c r="H268" i="12" s="1"/>
  <c r="I268" i="12" s="1"/>
  <c r="B253" i="12"/>
  <c r="H253" i="12" s="1"/>
  <c r="I253" i="12" s="1"/>
  <c r="I4" i="4"/>
  <c r="I3" i="4"/>
  <c r="AK14" i="11"/>
  <c r="AE11" i="11"/>
  <c r="AE9" i="11"/>
  <c r="AE12" i="11"/>
  <c r="AD7" i="11"/>
  <c r="AF9" i="11"/>
  <c r="T54" i="11"/>
  <c r="T58" i="11" s="1"/>
  <c r="AE7" i="11"/>
  <c r="AF10" i="11"/>
  <c r="AE10" i="11"/>
  <c r="AD13" i="11"/>
  <c r="AE6" i="11"/>
  <c r="AD11" i="11"/>
  <c r="AD8" i="11"/>
  <c r="AE2" i="11"/>
  <c r="AE8" i="11"/>
  <c r="AD5" i="11"/>
  <c r="AE3" i="11"/>
  <c r="AE5" i="11"/>
  <c r="AE4" i="11"/>
  <c r="AG4" i="11" s="1"/>
  <c r="V54" i="11"/>
  <c r="V58" i="11" s="1"/>
  <c r="U54" i="11"/>
  <c r="U58" i="11" s="1"/>
  <c r="AC17" i="11"/>
  <c r="AC14" i="11"/>
  <c r="J21" i="3"/>
  <c r="AC18" i="11"/>
  <c r="K21" i="3"/>
  <c r="AC19" i="11"/>
  <c r="AC16" i="11"/>
  <c r="H27" i="3"/>
  <c r="L22" i="3" s="1"/>
  <c r="AA20" i="11"/>
  <c r="Z61" i="11"/>
  <c r="H28" i="3"/>
  <c r="L23" i="3" s="1"/>
  <c r="AB20" i="11"/>
  <c r="Z20" i="11"/>
  <c r="C103" i="12"/>
  <c r="D103" i="12" s="1"/>
  <c r="C104" i="12" s="1"/>
  <c r="D104" i="12" s="1"/>
  <c r="H136" i="12"/>
  <c r="I136" i="12" s="1"/>
  <c r="H140" i="12"/>
  <c r="I140" i="12" s="1"/>
  <c r="H131" i="12"/>
  <c r="H139" i="12"/>
  <c r="H129" i="12"/>
  <c r="H138" i="12"/>
  <c r="H130" i="12"/>
  <c r="H128" i="12"/>
  <c r="H137" i="12"/>
  <c r="I103" i="12"/>
  <c r="I133" i="12"/>
  <c r="I125" i="12"/>
  <c r="I102" i="12"/>
  <c r="D18" i="12"/>
  <c r="AB370" i="9"/>
  <c r="AC370" i="9" s="1"/>
  <c r="AB371" i="9"/>
  <c r="AC371" i="9" s="1"/>
  <c r="AB372" i="9"/>
  <c r="AC372" i="9" s="1"/>
  <c r="AB373" i="9"/>
  <c r="AC373" i="9" s="1"/>
  <c r="AB374" i="9"/>
  <c r="AC374" i="9" s="1"/>
  <c r="AB375" i="9"/>
  <c r="AC375" i="9" s="1"/>
  <c r="AB376" i="9"/>
  <c r="AC376" i="9" s="1"/>
  <c r="AB377" i="9"/>
  <c r="AC377" i="9" s="1"/>
  <c r="AB378" i="9"/>
  <c r="AC378" i="9" s="1"/>
  <c r="AB379" i="9"/>
  <c r="AC379" i="9" s="1"/>
  <c r="AB380" i="9"/>
  <c r="AC380" i="9" s="1"/>
  <c r="AB381" i="9"/>
  <c r="AC381" i="9" s="1"/>
  <c r="AB382" i="9"/>
  <c r="AC382" i="9" s="1"/>
  <c r="AB383" i="9"/>
  <c r="AC383" i="9" s="1"/>
  <c r="AB384" i="9"/>
  <c r="AC384" i="9" s="1"/>
  <c r="AB385" i="9"/>
  <c r="AC385" i="9" s="1"/>
  <c r="AB386" i="9"/>
  <c r="AC386" i="9" s="1"/>
  <c r="AB387" i="9"/>
  <c r="AC387" i="9" s="1"/>
  <c r="AB388" i="9"/>
  <c r="AC388" i="9" s="1"/>
  <c r="AB389" i="9"/>
  <c r="AC389" i="9" s="1"/>
  <c r="AB390" i="9"/>
  <c r="AC390" i="9" s="1"/>
  <c r="AB391" i="9"/>
  <c r="AC391" i="9" s="1"/>
  <c r="AB392" i="9"/>
  <c r="AC392" i="9" s="1"/>
  <c r="AB393" i="9"/>
  <c r="AC393" i="9" s="1"/>
  <c r="AB394" i="9"/>
  <c r="AC394" i="9" s="1"/>
  <c r="AB395" i="9"/>
  <c r="AC395" i="9" s="1"/>
  <c r="AB396" i="9"/>
  <c r="AC396" i="9" s="1"/>
  <c r="AB397" i="9"/>
  <c r="AC397" i="9" s="1"/>
  <c r="AB398" i="9"/>
  <c r="AC398" i="9" s="1"/>
  <c r="AB399" i="9"/>
  <c r="AC399" i="9" s="1"/>
  <c r="AB400" i="9"/>
  <c r="AC400" i="9" s="1"/>
  <c r="AB401" i="9"/>
  <c r="AC401" i="9" s="1"/>
  <c r="AB402" i="9"/>
  <c r="AC402" i="9" s="1"/>
  <c r="AB403" i="9"/>
  <c r="AC403" i="9"/>
  <c r="AB404" i="9"/>
  <c r="AC404" i="9" s="1"/>
  <c r="AB405" i="9"/>
  <c r="AC405" i="9" s="1"/>
  <c r="AB406" i="9"/>
  <c r="AC406" i="9" s="1"/>
  <c r="AB407" i="9"/>
  <c r="AC407" i="9" s="1"/>
  <c r="AB408" i="9"/>
  <c r="AC408" i="9" s="1"/>
  <c r="AB409" i="9"/>
  <c r="AC409" i="9" s="1"/>
  <c r="AB410" i="9"/>
  <c r="AC410" i="9" s="1"/>
  <c r="AB411" i="9"/>
  <c r="AC411" i="9" s="1"/>
  <c r="AB412" i="9"/>
  <c r="AC412" i="9" s="1"/>
  <c r="AB413" i="9"/>
  <c r="AC413" i="9" s="1"/>
  <c r="AB414" i="9"/>
  <c r="AC414" i="9" s="1"/>
  <c r="AB415" i="9"/>
  <c r="AC415" i="9" s="1"/>
  <c r="AB416" i="9"/>
  <c r="AC416" i="9" s="1"/>
  <c r="AB417" i="9"/>
  <c r="AC417" i="9" s="1"/>
  <c r="AB418" i="9"/>
  <c r="AC418" i="9" s="1"/>
  <c r="AB419" i="9"/>
  <c r="AC419" i="9" s="1"/>
  <c r="AB420" i="9"/>
  <c r="AC420" i="9" s="1"/>
  <c r="AB421" i="9"/>
  <c r="AC421" i="9" s="1"/>
  <c r="AB422" i="9"/>
  <c r="AC422" i="9" s="1"/>
  <c r="AB423" i="9"/>
  <c r="AC423" i="9" s="1"/>
  <c r="AB424" i="9"/>
  <c r="AC424" i="9" s="1"/>
  <c r="AB425" i="9"/>
  <c r="AC425" i="9" s="1"/>
  <c r="AB426" i="9"/>
  <c r="AC426" i="9" s="1"/>
  <c r="AB427" i="9"/>
  <c r="AC427" i="9" s="1"/>
  <c r="AB428" i="9"/>
  <c r="AC428" i="9" s="1"/>
  <c r="AB429" i="9"/>
  <c r="AC429" i="9" s="1"/>
  <c r="AB430" i="9"/>
  <c r="AC430" i="9" s="1"/>
  <c r="AB431" i="9"/>
  <c r="AC431" i="9" s="1"/>
  <c r="AB432" i="9"/>
  <c r="AC432" i="9" s="1"/>
  <c r="AB433" i="9"/>
  <c r="AC433" i="9" s="1"/>
  <c r="AB434" i="9"/>
  <c r="AC434" i="9" s="1"/>
  <c r="AB435" i="9"/>
  <c r="AC435" i="9" s="1"/>
  <c r="AB436" i="9"/>
  <c r="AC436" i="9" s="1"/>
  <c r="AB437" i="9"/>
  <c r="AC437" i="9" s="1"/>
  <c r="AB438" i="9"/>
  <c r="AC438" i="9" s="1"/>
  <c r="AB439" i="9"/>
  <c r="AC439" i="9" s="1"/>
  <c r="AB440" i="9"/>
  <c r="AC440" i="9" s="1"/>
  <c r="AB441" i="9"/>
  <c r="AC441" i="9" s="1"/>
  <c r="AB442" i="9"/>
  <c r="AC442" i="9" s="1"/>
  <c r="AB443" i="9"/>
  <c r="AC443" i="9" s="1"/>
  <c r="AB444" i="9"/>
  <c r="AC444" i="9" s="1"/>
  <c r="AB445" i="9"/>
  <c r="AC445" i="9" s="1"/>
  <c r="AB446" i="9"/>
  <c r="AC446" i="9" s="1"/>
  <c r="AB447" i="9"/>
  <c r="AC447" i="9" s="1"/>
  <c r="AB448" i="9"/>
  <c r="AC448" i="9" s="1"/>
  <c r="AB449" i="9"/>
  <c r="AC449" i="9" s="1"/>
  <c r="AB450" i="9"/>
  <c r="AC450" i="9" s="1"/>
  <c r="AB451" i="9"/>
  <c r="AC451" i="9" s="1"/>
  <c r="AB452" i="9"/>
  <c r="AC452" i="9" s="1"/>
  <c r="AB369" i="9"/>
  <c r="X370" i="9"/>
  <c r="X421" i="9"/>
  <c r="X437" i="9"/>
  <c r="X450" i="9"/>
  <c r="W370" i="9"/>
  <c r="W371" i="9"/>
  <c r="X371" i="9" s="1"/>
  <c r="W372" i="9"/>
  <c r="X372" i="9" s="1"/>
  <c r="W373" i="9"/>
  <c r="X373" i="9" s="1"/>
  <c r="W374" i="9"/>
  <c r="X374" i="9" s="1"/>
  <c r="W375" i="9"/>
  <c r="X375" i="9" s="1"/>
  <c r="W376" i="9"/>
  <c r="X376" i="9" s="1"/>
  <c r="W377" i="9"/>
  <c r="X377" i="9" s="1"/>
  <c r="W378" i="9"/>
  <c r="X378" i="9" s="1"/>
  <c r="W379" i="9"/>
  <c r="X379" i="9" s="1"/>
  <c r="W380" i="9"/>
  <c r="X380" i="9" s="1"/>
  <c r="W381" i="9"/>
  <c r="X381" i="9" s="1"/>
  <c r="W382" i="9"/>
  <c r="X382" i="9" s="1"/>
  <c r="W383" i="9"/>
  <c r="X383" i="9" s="1"/>
  <c r="W384" i="9"/>
  <c r="X384" i="9" s="1"/>
  <c r="W385" i="9"/>
  <c r="X385" i="9" s="1"/>
  <c r="W386" i="9"/>
  <c r="X386" i="9" s="1"/>
  <c r="W387" i="9"/>
  <c r="X387" i="9" s="1"/>
  <c r="W388" i="9"/>
  <c r="X388" i="9" s="1"/>
  <c r="W389" i="9"/>
  <c r="X389" i="9" s="1"/>
  <c r="W390" i="9"/>
  <c r="X390" i="9" s="1"/>
  <c r="W391" i="9"/>
  <c r="X391" i="9" s="1"/>
  <c r="W392" i="9"/>
  <c r="X392" i="9" s="1"/>
  <c r="W393" i="9"/>
  <c r="X393" i="9" s="1"/>
  <c r="W394" i="9"/>
  <c r="X394" i="9" s="1"/>
  <c r="W395" i="9"/>
  <c r="X395" i="9" s="1"/>
  <c r="W396" i="9"/>
  <c r="X396" i="9" s="1"/>
  <c r="W397" i="9"/>
  <c r="X397" i="9" s="1"/>
  <c r="W398" i="9"/>
  <c r="X398" i="9" s="1"/>
  <c r="W399" i="9"/>
  <c r="X399" i="9" s="1"/>
  <c r="W400" i="9"/>
  <c r="X400" i="9" s="1"/>
  <c r="W401" i="9"/>
  <c r="X401" i="9" s="1"/>
  <c r="W402" i="9"/>
  <c r="X402" i="9" s="1"/>
  <c r="W403" i="9"/>
  <c r="X403" i="9" s="1"/>
  <c r="W404" i="9"/>
  <c r="X404" i="9" s="1"/>
  <c r="W405" i="9"/>
  <c r="X405" i="9" s="1"/>
  <c r="W406" i="9"/>
  <c r="X406" i="9" s="1"/>
  <c r="W407" i="9"/>
  <c r="X407" i="9" s="1"/>
  <c r="W408" i="9"/>
  <c r="X408" i="9" s="1"/>
  <c r="W409" i="9"/>
  <c r="X409" i="9" s="1"/>
  <c r="W410" i="9"/>
  <c r="X410" i="9" s="1"/>
  <c r="W411" i="9"/>
  <c r="X411" i="9" s="1"/>
  <c r="W412" i="9"/>
  <c r="X412" i="9" s="1"/>
  <c r="W413" i="9"/>
  <c r="X413" i="9" s="1"/>
  <c r="W414" i="9"/>
  <c r="X414" i="9" s="1"/>
  <c r="W415" i="9"/>
  <c r="X415" i="9" s="1"/>
  <c r="W416" i="9"/>
  <c r="X416" i="9" s="1"/>
  <c r="W417" i="9"/>
  <c r="X417" i="9" s="1"/>
  <c r="W418" i="9"/>
  <c r="X418" i="9" s="1"/>
  <c r="W419" i="9"/>
  <c r="X419" i="9" s="1"/>
  <c r="W420" i="9"/>
  <c r="X420" i="9" s="1"/>
  <c r="W421" i="9"/>
  <c r="W422" i="9"/>
  <c r="X422" i="9" s="1"/>
  <c r="W423" i="9"/>
  <c r="X423" i="9" s="1"/>
  <c r="W424" i="9"/>
  <c r="X424" i="9" s="1"/>
  <c r="W425" i="9"/>
  <c r="X425" i="9" s="1"/>
  <c r="W426" i="9"/>
  <c r="X426" i="9" s="1"/>
  <c r="W427" i="9"/>
  <c r="X427" i="9" s="1"/>
  <c r="W428" i="9"/>
  <c r="X428" i="9" s="1"/>
  <c r="W429" i="9"/>
  <c r="X429" i="9" s="1"/>
  <c r="W430" i="9"/>
  <c r="X430" i="9" s="1"/>
  <c r="W431" i="9"/>
  <c r="X431" i="9" s="1"/>
  <c r="W432" i="9"/>
  <c r="X432" i="9" s="1"/>
  <c r="W433" i="9"/>
  <c r="X433" i="9" s="1"/>
  <c r="W434" i="9"/>
  <c r="X434" i="9" s="1"/>
  <c r="W435" i="9"/>
  <c r="X435" i="9" s="1"/>
  <c r="W436" i="9"/>
  <c r="X436" i="9" s="1"/>
  <c r="W437" i="9"/>
  <c r="W438" i="9"/>
  <c r="X438" i="9" s="1"/>
  <c r="W439" i="9"/>
  <c r="X439" i="9" s="1"/>
  <c r="W440" i="9"/>
  <c r="X440" i="9" s="1"/>
  <c r="W441" i="9"/>
  <c r="X441" i="9" s="1"/>
  <c r="W442" i="9"/>
  <c r="X442" i="9" s="1"/>
  <c r="W443" i="9"/>
  <c r="X443" i="9" s="1"/>
  <c r="W444" i="9"/>
  <c r="X444" i="9" s="1"/>
  <c r="W445" i="9"/>
  <c r="X445" i="9" s="1"/>
  <c r="W446" i="9"/>
  <c r="X446" i="9" s="1"/>
  <c r="W447" i="9"/>
  <c r="X447" i="9" s="1"/>
  <c r="W448" i="9"/>
  <c r="X448" i="9" s="1"/>
  <c r="W449" i="9"/>
  <c r="X449" i="9" s="1"/>
  <c r="W450" i="9"/>
  <c r="W451" i="9"/>
  <c r="X451" i="9" s="1"/>
  <c r="W452" i="9"/>
  <c r="X452" i="9" s="1"/>
  <c r="W369" i="9"/>
  <c r="X369" i="9" s="1"/>
  <c r="I42" i="8" l="1"/>
  <c r="F42" i="8" s="1"/>
  <c r="B42" i="8" s="1"/>
  <c r="AF19" i="11"/>
  <c r="E19" i="4"/>
  <c r="AF17" i="11"/>
  <c r="I36" i="3" s="1"/>
  <c r="AG13" i="11"/>
  <c r="AG3" i="11"/>
  <c r="AD16" i="11"/>
  <c r="H34" i="3" s="1"/>
  <c r="F45" i="8"/>
  <c r="B45" i="8" s="1"/>
  <c r="AG2" i="11"/>
  <c r="N6" i="3"/>
  <c r="AD18" i="11"/>
  <c r="J34" i="3" s="1"/>
  <c r="F47" i="8"/>
  <c r="B47" i="8" s="1"/>
  <c r="H226" i="12"/>
  <c r="AG12" i="11"/>
  <c r="K46" i="3"/>
  <c r="K36" i="3"/>
  <c r="AG11" i="11"/>
  <c r="H46" i="3"/>
  <c r="H36" i="3"/>
  <c r="I11" i="12"/>
  <c r="AE19" i="11"/>
  <c r="AG8" i="11"/>
  <c r="AG7" i="11"/>
  <c r="I49" i="8"/>
  <c r="B26" i="4" s="1"/>
  <c r="AG5" i="11"/>
  <c r="AF18" i="11"/>
  <c r="X453" i="9"/>
  <c r="H156" i="12"/>
  <c r="H243" i="12"/>
  <c r="AA9" i="12"/>
  <c r="AA6" i="12"/>
  <c r="J49" i="8"/>
  <c r="C26" i="4" s="1"/>
  <c r="F37" i="8"/>
  <c r="N3" i="3"/>
  <c r="B4" i="3"/>
  <c r="H4" i="3"/>
  <c r="AG9" i="11"/>
  <c r="D4" i="3"/>
  <c r="J4" i="3"/>
  <c r="N5" i="3"/>
  <c r="D227" i="12"/>
  <c r="I109" i="12"/>
  <c r="W453" i="9"/>
  <c r="W454" i="9" s="1"/>
  <c r="AC369" i="9"/>
  <c r="AC453" i="9" s="1"/>
  <c r="AB453" i="9"/>
  <c r="AB454" i="9" s="1"/>
  <c r="AD19" i="11"/>
  <c r="H265" i="12"/>
  <c r="AA14" i="12"/>
  <c r="H252" i="12"/>
  <c r="AA11" i="12"/>
  <c r="K4" i="3"/>
  <c r="I12" i="12"/>
  <c r="S1135" i="7"/>
  <c r="I269" i="12"/>
  <c r="W15" i="12"/>
  <c r="X15" i="12" s="1"/>
  <c r="H239" i="12"/>
  <c r="AA8" i="12"/>
  <c r="I13" i="12"/>
  <c r="AG6" i="11"/>
  <c r="E4" i="3"/>
  <c r="C4" i="3"/>
  <c r="I4" i="3"/>
  <c r="N4" i="3"/>
  <c r="I111" i="12"/>
  <c r="I7" i="12"/>
  <c r="AA15" i="12"/>
  <c r="AA12" i="12"/>
  <c r="H256" i="12"/>
  <c r="E21" i="3"/>
  <c r="J14" i="12"/>
  <c r="I115" i="12"/>
  <c r="I8" i="12"/>
  <c r="I107" i="12"/>
  <c r="I6" i="12"/>
  <c r="J6" i="12" s="1"/>
  <c r="AA13" i="12"/>
  <c r="H261" i="12"/>
  <c r="J10" i="12"/>
  <c r="I105" i="12"/>
  <c r="H241" i="12"/>
  <c r="I241" i="12" s="1"/>
  <c r="AA7" i="12"/>
  <c r="H235" i="12"/>
  <c r="F41" i="8"/>
  <c r="B41" i="8" s="1"/>
  <c r="AA5" i="12"/>
  <c r="J11" i="12"/>
  <c r="AD14" i="11"/>
  <c r="H248" i="12"/>
  <c r="AA10" i="12"/>
  <c r="H274" i="12"/>
  <c r="AA16" i="12"/>
  <c r="I112" i="12"/>
  <c r="I231" i="12"/>
  <c r="W6" i="12"/>
  <c r="X6" i="12" s="1"/>
  <c r="F46" i="8"/>
  <c r="B46" i="8" s="1"/>
  <c r="I226" i="12"/>
  <c r="W5" i="12"/>
  <c r="I5" i="12"/>
  <c r="AE18" i="11"/>
  <c r="AF14" i="11"/>
  <c r="AG10" i="11"/>
  <c r="AE14" i="11"/>
  <c r="AE17" i="11"/>
  <c r="AD17" i="11"/>
  <c r="AE16" i="11"/>
  <c r="H35" i="3" s="1"/>
  <c r="H26" i="3"/>
  <c r="L21" i="3" s="1"/>
  <c r="Z22" i="11"/>
  <c r="C105" i="12"/>
  <c r="D105" i="12" s="1"/>
  <c r="C106" i="12" s="1"/>
  <c r="D106" i="12" s="1"/>
  <c r="L5" i="12" s="1"/>
  <c r="M18" i="12"/>
  <c r="I131" i="12"/>
  <c r="I128" i="12"/>
  <c r="I137" i="12"/>
  <c r="M17" i="12"/>
  <c r="I138" i="12"/>
  <c r="I129" i="12"/>
  <c r="I130" i="12"/>
  <c r="I139" i="12"/>
  <c r="M66" i="9"/>
  <c r="M64" i="9"/>
  <c r="M63" i="9"/>
  <c r="M62" i="9"/>
  <c r="M60" i="9"/>
  <c r="L66" i="9"/>
  <c r="L65" i="9"/>
  <c r="L63" i="9"/>
  <c r="L62" i="9"/>
  <c r="L61" i="9"/>
  <c r="L60" i="9"/>
  <c r="Q370" i="9"/>
  <c r="R370" i="9" s="1"/>
  <c r="Q371" i="9"/>
  <c r="R371" i="9" s="1"/>
  <c r="Q372" i="9"/>
  <c r="R372" i="9" s="1"/>
  <c r="Q373" i="9"/>
  <c r="R373" i="9" s="1"/>
  <c r="Q374" i="9"/>
  <c r="R374" i="9" s="1"/>
  <c r="Q375" i="9"/>
  <c r="R375" i="9" s="1"/>
  <c r="Q376" i="9"/>
  <c r="R376" i="9" s="1"/>
  <c r="Q377" i="9"/>
  <c r="R377" i="9" s="1"/>
  <c r="Q378" i="9"/>
  <c r="R378" i="9" s="1"/>
  <c r="Q379" i="9"/>
  <c r="R379" i="9" s="1"/>
  <c r="Q380" i="9"/>
  <c r="R380" i="9" s="1"/>
  <c r="Q381" i="9"/>
  <c r="R381" i="9" s="1"/>
  <c r="Q382" i="9"/>
  <c r="R382" i="9" s="1"/>
  <c r="Q383" i="9"/>
  <c r="R383" i="9" s="1"/>
  <c r="Q384" i="9"/>
  <c r="R384" i="9" s="1"/>
  <c r="Q385" i="9"/>
  <c r="R385" i="9" s="1"/>
  <c r="Q386" i="9"/>
  <c r="R386" i="9" s="1"/>
  <c r="Q387" i="9"/>
  <c r="R387" i="9" s="1"/>
  <c r="Q388" i="9"/>
  <c r="R388" i="9" s="1"/>
  <c r="Q389" i="9"/>
  <c r="R389" i="9" s="1"/>
  <c r="Q390" i="9"/>
  <c r="R390" i="9" s="1"/>
  <c r="Q391" i="9"/>
  <c r="R391" i="9" s="1"/>
  <c r="Q392" i="9"/>
  <c r="R392" i="9" s="1"/>
  <c r="Q393" i="9"/>
  <c r="R393" i="9" s="1"/>
  <c r="Q394" i="9"/>
  <c r="R394" i="9" s="1"/>
  <c r="Q395" i="9"/>
  <c r="R395" i="9" s="1"/>
  <c r="Q396" i="9"/>
  <c r="R396" i="9" s="1"/>
  <c r="Q397" i="9"/>
  <c r="R397" i="9" s="1"/>
  <c r="Q398" i="9"/>
  <c r="R398" i="9" s="1"/>
  <c r="Q399" i="9"/>
  <c r="R399" i="9" s="1"/>
  <c r="Q400" i="9"/>
  <c r="R400" i="9" s="1"/>
  <c r="Q401" i="9"/>
  <c r="R401" i="9" s="1"/>
  <c r="Q402" i="9"/>
  <c r="R402" i="9" s="1"/>
  <c r="Q403" i="9"/>
  <c r="R403" i="9" s="1"/>
  <c r="Q404" i="9"/>
  <c r="R404" i="9" s="1"/>
  <c r="Q405" i="9"/>
  <c r="R405" i="9" s="1"/>
  <c r="Q406" i="9"/>
  <c r="R406" i="9" s="1"/>
  <c r="Q407" i="9"/>
  <c r="R407" i="9" s="1"/>
  <c r="Q408" i="9"/>
  <c r="R408" i="9" s="1"/>
  <c r="Q409" i="9"/>
  <c r="R409" i="9" s="1"/>
  <c r="Q410" i="9"/>
  <c r="R410" i="9" s="1"/>
  <c r="Q411" i="9"/>
  <c r="R411" i="9" s="1"/>
  <c r="Q412" i="9"/>
  <c r="R412" i="9" s="1"/>
  <c r="Q413" i="9"/>
  <c r="R413" i="9" s="1"/>
  <c r="Q414" i="9"/>
  <c r="R414" i="9" s="1"/>
  <c r="Q415" i="9"/>
  <c r="R415" i="9" s="1"/>
  <c r="Q416" i="9"/>
  <c r="R416" i="9" s="1"/>
  <c r="Q417" i="9"/>
  <c r="R417" i="9" s="1"/>
  <c r="Q418" i="9"/>
  <c r="R418" i="9" s="1"/>
  <c r="Q419" i="9"/>
  <c r="R419" i="9" s="1"/>
  <c r="Q420" i="9"/>
  <c r="R420" i="9" s="1"/>
  <c r="Q421" i="9"/>
  <c r="R421" i="9" s="1"/>
  <c r="Q422" i="9"/>
  <c r="R422" i="9" s="1"/>
  <c r="Q423" i="9"/>
  <c r="R423" i="9" s="1"/>
  <c r="Q424" i="9"/>
  <c r="R424" i="9" s="1"/>
  <c r="Q425" i="9"/>
  <c r="R425" i="9" s="1"/>
  <c r="Q426" i="9"/>
  <c r="R426" i="9" s="1"/>
  <c r="Q427" i="9"/>
  <c r="R427" i="9" s="1"/>
  <c r="Q428" i="9"/>
  <c r="R428" i="9" s="1"/>
  <c r="Q429" i="9"/>
  <c r="R429" i="9" s="1"/>
  <c r="Q430" i="9"/>
  <c r="R430" i="9" s="1"/>
  <c r="Q431" i="9"/>
  <c r="R431" i="9" s="1"/>
  <c r="Q432" i="9"/>
  <c r="R432" i="9" s="1"/>
  <c r="Q433" i="9"/>
  <c r="R433" i="9" s="1"/>
  <c r="Q434" i="9"/>
  <c r="R434" i="9" s="1"/>
  <c r="Q435" i="9"/>
  <c r="R435" i="9" s="1"/>
  <c r="Q436" i="9"/>
  <c r="R436" i="9" s="1"/>
  <c r="Q437" i="9"/>
  <c r="R437" i="9" s="1"/>
  <c r="Q438" i="9"/>
  <c r="R438" i="9" s="1"/>
  <c r="Q439" i="9"/>
  <c r="R439" i="9" s="1"/>
  <c r="Q440" i="9"/>
  <c r="R440" i="9" s="1"/>
  <c r="Q441" i="9"/>
  <c r="R441" i="9" s="1"/>
  <c r="Q442" i="9"/>
  <c r="R442" i="9" s="1"/>
  <c r="Q443" i="9"/>
  <c r="R443" i="9" s="1"/>
  <c r="Q444" i="9"/>
  <c r="R444" i="9" s="1"/>
  <c r="Q445" i="9"/>
  <c r="R445" i="9" s="1"/>
  <c r="Q446" i="9"/>
  <c r="R446" i="9" s="1"/>
  <c r="Q447" i="9"/>
  <c r="R447" i="9" s="1"/>
  <c r="Q448" i="9"/>
  <c r="R448" i="9" s="1"/>
  <c r="Q449" i="9"/>
  <c r="R449" i="9" s="1"/>
  <c r="Q450" i="9"/>
  <c r="R450" i="9" s="1"/>
  <c r="Q451" i="9"/>
  <c r="R451" i="9" s="1"/>
  <c r="Q452" i="9"/>
  <c r="R452" i="9" s="1"/>
  <c r="M370" i="9"/>
  <c r="N370" i="9" s="1"/>
  <c r="M371" i="9"/>
  <c r="N371" i="9" s="1"/>
  <c r="M372" i="9"/>
  <c r="N372" i="9" s="1"/>
  <c r="M373" i="9"/>
  <c r="N373" i="9" s="1"/>
  <c r="M374" i="9"/>
  <c r="N374" i="9" s="1"/>
  <c r="M375" i="9"/>
  <c r="N375" i="9" s="1"/>
  <c r="M376" i="9"/>
  <c r="N376" i="9" s="1"/>
  <c r="M377" i="9"/>
  <c r="N377" i="9" s="1"/>
  <c r="M378" i="9"/>
  <c r="N378" i="9" s="1"/>
  <c r="M379" i="9"/>
  <c r="N379" i="9" s="1"/>
  <c r="M380" i="9"/>
  <c r="N380" i="9" s="1"/>
  <c r="M381" i="9"/>
  <c r="N381" i="9" s="1"/>
  <c r="M382" i="9"/>
  <c r="N382" i="9" s="1"/>
  <c r="M383" i="9"/>
  <c r="N383" i="9" s="1"/>
  <c r="M384" i="9"/>
  <c r="N384" i="9" s="1"/>
  <c r="M385" i="9"/>
  <c r="N385" i="9" s="1"/>
  <c r="M386" i="9"/>
  <c r="N386" i="9" s="1"/>
  <c r="M387" i="9"/>
  <c r="N387" i="9" s="1"/>
  <c r="M388" i="9"/>
  <c r="N388" i="9" s="1"/>
  <c r="M389" i="9"/>
  <c r="N389" i="9" s="1"/>
  <c r="M390" i="9"/>
  <c r="N390" i="9" s="1"/>
  <c r="M391" i="9"/>
  <c r="N391" i="9" s="1"/>
  <c r="M392" i="9"/>
  <c r="N392" i="9" s="1"/>
  <c r="M393" i="9"/>
  <c r="N393" i="9" s="1"/>
  <c r="M394" i="9"/>
  <c r="N394" i="9" s="1"/>
  <c r="M395" i="9"/>
  <c r="N395" i="9" s="1"/>
  <c r="M396" i="9"/>
  <c r="N396" i="9" s="1"/>
  <c r="M397" i="9"/>
  <c r="N397" i="9" s="1"/>
  <c r="M398" i="9"/>
  <c r="N398" i="9" s="1"/>
  <c r="M399" i="9"/>
  <c r="N399" i="9" s="1"/>
  <c r="M400" i="9"/>
  <c r="N400" i="9" s="1"/>
  <c r="M401" i="9"/>
  <c r="N401" i="9" s="1"/>
  <c r="M402" i="9"/>
  <c r="N402" i="9" s="1"/>
  <c r="M403" i="9"/>
  <c r="N403" i="9" s="1"/>
  <c r="M404" i="9"/>
  <c r="N404" i="9" s="1"/>
  <c r="M405" i="9"/>
  <c r="N405" i="9" s="1"/>
  <c r="M406" i="9"/>
  <c r="N406" i="9" s="1"/>
  <c r="M407" i="9"/>
  <c r="N407" i="9" s="1"/>
  <c r="M408" i="9"/>
  <c r="N408" i="9" s="1"/>
  <c r="M409" i="9"/>
  <c r="N409" i="9" s="1"/>
  <c r="M410" i="9"/>
  <c r="N410" i="9" s="1"/>
  <c r="M411" i="9"/>
  <c r="N411" i="9" s="1"/>
  <c r="M412" i="9"/>
  <c r="N412" i="9" s="1"/>
  <c r="M413" i="9"/>
  <c r="N413" i="9" s="1"/>
  <c r="M414" i="9"/>
  <c r="N414" i="9" s="1"/>
  <c r="M415" i="9"/>
  <c r="N415" i="9" s="1"/>
  <c r="M416" i="9"/>
  <c r="N416" i="9" s="1"/>
  <c r="M417" i="9"/>
  <c r="N417" i="9" s="1"/>
  <c r="M418" i="9"/>
  <c r="N418" i="9" s="1"/>
  <c r="M419" i="9"/>
  <c r="N419" i="9" s="1"/>
  <c r="M420" i="9"/>
  <c r="N420" i="9" s="1"/>
  <c r="M421" i="9"/>
  <c r="N421" i="9" s="1"/>
  <c r="M422" i="9"/>
  <c r="N422" i="9" s="1"/>
  <c r="M423" i="9"/>
  <c r="N423" i="9" s="1"/>
  <c r="M424" i="9"/>
  <c r="N424" i="9" s="1"/>
  <c r="M425" i="9"/>
  <c r="N425" i="9" s="1"/>
  <c r="M426" i="9"/>
  <c r="N426" i="9" s="1"/>
  <c r="M427" i="9"/>
  <c r="N427" i="9" s="1"/>
  <c r="M428" i="9"/>
  <c r="N428" i="9" s="1"/>
  <c r="M429" i="9"/>
  <c r="N429" i="9" s="1"/>
  <c r="M430" i="9"/>
  <c r="N430" i="9" s="1"/>
  <c r="M431" i="9"/>
  <c r="N431" i="9" s="1"/>
  <c r="M432" i="9"/>
  <c r="N432" i="9" s="1"/>
  <c r="M433" i="9"/>
  <c r="N433" i="9" s="1"/>
  <c r="M434" i="9"/>
  <c r="N434" i="9" s="1"/>
  <c r="M435" i="9"/>
  <c r="N435" i="9" s="1"/>
  <c r="M436" i="9"/>
  <c r="N436" i="9" s="1"/>
  <c r="M437" i="9"/>
  <c r="N437" i="9" s="1"/>
  <c r="M438" i="9"/>
  <c r="N438" i="9" s="1"/>
  <c r="M439" i="9"/>
  <c r="N439" i="9" s="1"/>
  <c r="M440" i="9"/>
  <c r="N440" i="9" s="1"/>
  <c r="M441" i="9"/>
  <c r="N441" i="9" s="1"/>
  <c r="M442" i="9"/>
  <c r="N442" i="9" s="1"/>
  <c r="M443" i="9"/>
  <c r="N443" i="9" s="1"/>
  <c r="M444" i="9"/>
  <c r="N444" i="9" s="1"/>
  <c r="M445" i="9"/>
  <c r="N445" i="9" s="1"/>
  <c r="M446" i="9"/>
  <c r="N446" i="9" s="1"/>
  <c r="M447" i="9"/>
  <c r="N447" i="9" s="1"/>
  <c r="M448" i="9"/>
  <c r="N448" i="9" s="1"/>
  <c r="M449" i="9"/>
  <c r="N449" i="9" s="1"/>
  <c r="M450" i="9"/>
  <c r="N450" i="9" s="1"/>
  <c r="M451" i="9"/>
  <c r="N451" i="9" s="1"/>
  <c r="M452" i="9"/>
  <c r="N452" i="9" s="1"/>
  <c r="Q369" i="9"/>
  <c r="R369" i="9" s="1"/>
  <c r="M369" i="9"/>
  <c r="N369" i="9" s="1"/>
  <c r="L55" i="9"/>
  <c r="M55" i="9"/>
  <c r="L56" i="9"/>
  <c r="M56" i="9"/>
  <c r="L57" i="9"/>
  <c r="M57" i="9"/>
  <c r="L58" i="9"/>
  <c r="M58" i="9"/>
  <c r="L59" i="9"/>
  <c r="M59" i="9"/>
  <c r="M61" i="9"/>
  <c r="L64" i="9"/>
  <c r="M65" i="9"/>
  <c r="K66" i="9"/>
  <c r="K65" i="9"/>
  <c r="K64" i="9"/>
  <c r="K63" i="9"/>
  <c r="K62" i="9"/>
  <c r="K61" i="9"/>
  <c r="K60" i="9"/>
  <c r="J405" i="9"/>
  <c r="J443" i="9"/>
  <c r="I370" i="9"/>
  <c r="J370" i="9" s="1"/>
  <c r="I371" i="9"/>
  <c r="J371" i="9" s="1"/>
  <c r="I372" i="9"/>
  <c r="J372" i="9" s="1"/>
  <c r="I373" i="9"/>
  <c r="J373" i="9" s="1"/>
  <c r="I374" i="9"/>
  <c r="J374" i="9" s="1"/>
  <c r="I375" i="9"/>
  <c r="J375" i="9" s="1"/>
  <c r="I376" i="9"/>
  <c r="J376" i="9" s="1"/>
  <c r="I377" i="9"/>
  <c r="J377" i="9" s="1"/>
  <c r="I378" i="9"/>
  <c r="J378" i="9" s="1"/>
  <c r="I379" i="9"/>
  <c r="J379" i="9" s="1"/>
  <c r="I380" i="9"/>
  <c r="J380" i="9" s="1"/>
  <c r="I381" i="9"/>
  <c r="J381" i="9" s="1"/>
  <c r="I382" i="9"/>
  <c r="J382" i="9" s="1"/>
  <c r="I383" i="9"/>
  <c r="J383" i="9" s="1"/>
  <c r="I384" i="9"/>
  <c r="J384" i="9" s="1"/>
  <c r="I385" i="9"/>
  <c r="J385" i="9" s="1"/>
  <c r="I386" i="9"/>
  <c r="J386" i="9" s="1"/>
  <c r="I387" i="9"/>
  <c r="J387" i="9" s="1"/>
  <c r="I388" i="9"/>
  <c r="J388" i="9" s="1"/>
  <c r="I389" i="9"/>
  <c r="J389" i="9" s="1"/>
  <c r="I390" i="9"/>
  <c r="J390" i="9" s="1"/>
  <c r="I391" i="9"/>
  <c r="J391" i="9" s="1"/>
  <c r="I392" i="9"/>
  <c r="J392" i="9" s="1"/>
  <c r="I393" i="9"/>
  <c r="J393" i="9" s="1"/>
  <c r="I394" i="9"/>
  <c r="J394" i="9" s="1"/>
  <c r="I395" i="9"/>
  <c r="J395" i="9" s="1"/>
  <c r="I396" i="9"/>
  <c r="J396" i="9" s="1"/>
  <c r="I397" i="9"/>
  <c r="J397" i="9" s="1"/>
  <c r="I398" i="9"/>
  <c r="J398" i="9" s="1"/>
  <c r="I399" i="9"/>
  <c r="J399" i="9" s="1"/>
  <c r="I400" i="9"/>
  <c r="J400" i="9" s="1"/>
  <c r="I401" i="9"/>
  <c r="J401" i="9" s="1"/>
  <c r="I402" i="9"/>
  <c r="J402" i="9" s="1"/>
  <c r="I403" i="9"/>
  <c r="J403" i="9" s="1"/>
  <c r="I404" i="9"/>
  <c r="J404" i="9" s="1"/>
  <c r="I405" i="9"/>
  <c r="I406" i="9"/>
  <c r="J406" i="9" s="1"/>
  <c r="I407" i="9"/>
  <c r="J407" i="9" s="1"/>
  <c r="I408" i="9"/>
  <c r="J408" i="9" s="1"/>
  <c r="I409" i="9"/>
  <c r="J409" i="9" s="1"/>
  <c r="I410" i="9"/>
  <c r="J410" i="9" s="1"/>
  <c r="I411" i="9"/>
  <c r="J411" i="9" s="1"/>
  <c r="I412" i="9"/>
  <c r="J412" i="9" s="1"/>
  <c r="I413" i="9"/>
  <c r="J413" i="9" s="1"/>
  <c r="I414" i="9"/>
  <c r="J414" i="9" s="1"/>
  <c r="I415" i="9"/>
  <c r="J415" i="9" s="1"/>
  <c r="I416" i="9"/>
  <c r="J416" i="9" s="1"/>
  <c r="I417" i="9"/>
  <c r="J417" i="9" s="1"/>
  <c r="I418" i="9"/>
  <c r="J418" i="9" s="1"/>
  <c r="I419" i="9"/>
  <c r="J419" i="9" s="1"/>
  <c r="I420" i="9"/>
  <c r="J420" i="9" s="1"/>
  <c r="I421" i="9"/>
  <c r="J421" i="9" s="1"/>
  <c r="I422" i="9"/>
  <c r="J422" i="9" s="1"/>
  <c r="I423" i="9"/>
  <c r="J423" i="9" s="1"/>
  <c r="I424" i="9"/>
  <c r="J424" i="9" s="1"/>
  <c r="I425" i="9"/>
  <c r="J425" i="9" s="1"/>
  <c r="I426" i="9"/>
  <c r="J426" i="9" s="1"/>
  <c r="I427" i="9"/>
  <c r="J427" i="9" s="1"/>
  <c r="I428" i="9"/>
  <c r="J428" i="9" s="1"/>
  <c r="I429" i="9"/>
  <c r="J429" i="9" s="1"/>
  <c r="I430" i="9"/>
  <c r="J430" i="9" s="1"/>
  <c r="I431" i="9"/>
  <c r="J431" i="9" s="1"/>
  <c r="I432" i="9"/>
  <c r="J432" i="9" s="1"/>
  <c r="I433" i="9"/>
  <c r="J433" i="9" s="1"/>
  <c r="I434" i="9"/>
  <c r="J434" i="9" s="1"/>
  <c r="I435" i="9"/>
  <c r="J435" i="9" s="1"/>
  <c r="I436" i="9"/>
  <c r="J436" i="9" s="1"/>
  <c r="I437" i="9"/>
  <c r="J437" i="9" s="1"/>
  <c r="I438" i="9"/>
  <c r="J438" i="9" s="1"/>
  <c r="I439" i="9"/>
  <c r="J439" i="9" s="1"/>
  <c r="I440" i="9"/>
  <c r="J440" i="9" s="1"/>
  <c r="I441" i="9"/>
  <c r="J441" i="9" s="1"/>
  <c r="I442" i="9"/>
  <c r="J442" i="9" s="1"/>
  <c r="I443" i="9"/>
  <c r="I444" i="9"/>
  <c r="J444" i="9" s="1"/>
  <c r="I445" i="9"/>
  <c r="J445" i="9" s="1"/>
  <c r="I446" i="9"/>
  <c r="J446" i="9" s="1"/>
  <c r="I447" i="9"/>
  <c r="J447" i="9" s="1"/>
  <c r="I448" i="9"/>
  <c r="J448" i="9" s="1"/>
  <c r="I449" i="9"/>
  <c r="J449" i="9" s="1"/>
  <c r="I450" i="9"/>
  <c r="J450" i="9" s="1"/>
  <c r="I451" i="9"/>
  <c r="J451" i="9" s="1"/>
  <c r="I452" i="9"/>
  <c r="J452" i="9" s="1"/>
  <c r="I369" i="9"/>
  <c r="J369" i="9" s="1"/>
  <c r="D21" i="3" l="1"/>
  <c r="H44" i="3"/>
  <c r="I46" i="3"/>
  <c r="AF20" i="11"/>
  <c r="J44" i="3"/>
  <c r="I17" i="12"/>
  <c r="H280" i="12"/>
  <c r="I18" i="12"/>
  <c r="I44" i="3"/>
  <c r="I34" i="3"/>
  <c r="E26" i="4"/>
  <c r="G26" i="4" s="1"/>
  <c r="I45" i="3"/>
  <c r="I35" i="3"/>
  <c r="K44" i="3"/>
  <c r="K34" i="3"/>
  <c r="K45" i="3"/>
  <c r="K35" i="3"/>
  <c r="AG14" i="11"/>
  <c r="J45" i="3"/>
  <c r="J35" i="3"/>
  <c r="J46" i="3"/>
  <c r="J36" i="3"/>
  <c r="H41" i="3" s="1"/>
  <c r="L46" i="3" s="1"/>
  <c r="E6" i="3"/>
  <c r="K6" i="3"/>
  <c r="P6" i="3"/>
  <c r="C228" i="12"/>
  <c r="D228" i="12" s="1"/>
  <c r="N7" i="3"/>
  <c r="H9" i="3"/>
  <c r="I243" i="12"/>
  <c r="W9" i="12"/>
  <c r="X9" i="12" s="1"/>
  <c r="I261" i="12"/>
  <c r="W13" i="12"/>
  <c r="X13" i="12" s="1"/>
  <c r="M67" i="9"/>
  <c r="B21" i="3"/>
  <c r="J13" i="12"/>
  <c r="S1142" i="7"/>
  <c r="I265" i="12"/>
  <c r="W14" i="12"/>
  <c r="B9" i="3"/>
  <c r="J7" i="12"/>
  <c r="L67" i="9"/>
  <c r="AE20" i="11"/>
  <c r="J5" i="12"/>
  <c r="I256" i="12"/>
  <c r="W12" i="12"/>
  <c r="X12" i="12" s="1"/>
  <c r="J12" i="12"/>
  <c r="X5" i="12"/>
  <c r="I274" i="12"/>
  <c r="W16" i="12"/>
  <c r="X16" i="12" s="1"/>
  <c r="C6" i="3"/>
  <c r="I6" i="3"/>
  <c r="P4" i="3"/>
  <c r="P3" i="3"/>
  <c r="B6" i="3"/>
  <c r="H6" i="3"/>
  <c r="AA18" i="12"/>
  <c r="I239" i="12"/>
  <c r="W8" i="12"/>
  <c r="F49" i="8"/>
  <c r="B49" i="8" s="1"/>
  <c r="B37" i="8"/>
  <c r="D6" i="3"/>
  <c r="J6" i="3"/>
  <c r="P5" i="3"/>
  <c r="I248" i="12"/>
  <c r="W10" i="12"/>
  <c r="X10" i="12" s="1"/>
  <c r="I235" i="12"/>
  <c r="W7" i="12"/>
  <c r="X7" i="12" s="1"/>
  <c r="C21" i="3"/>
  <c r="J8" i="12"/>
  <c r="I252" i="12"/>
  <c r="W11" i="12"/>
  <c r="H45" i="3"/>
  <c r="AD20" i="11"/>
  <c r="I5" i="4" s="1"/>
  <c r="I154" i="12"/>
  <c r="C107" i="12"/>
  <c r="D107" i="12" s="1"/>
  <c r="K59" i="9"/>
  <c r="K58" i="9"/>
  <c r="K57" i="9"/>
  <c r="K56" i="9"/>
  <c r="K55" i="9"/>
  <c r="H51" i="3" l="1"/>
  <c r="I3" i="5" s="1"/>
  <c r="H50" i="3"/>
  <c r="H3" i="5" s="1"/>
  <c r="H49" i="3"/>
  <c r="G3" i="5" s="1"/>
  <c r="H39" i="3"/>
  <c r="L34" i="3" s="1"/>
  <c r="AD22" i="11"/>
  <c r="F6" i="4" s="1"/>
  <c r="B11" i="3"/>
  <c r="J17" i="12"/>
  <c r="H40" i="3"/>
  <c r="L35" i="3" s="1"/>
  <c r="I278" i="12"/>
  <c r="B23" i="3"/>
  <c r="C229" i="12"/>
  <c r="D229" i="12" s="1"/>
  <c r="S1149" i="7"/>
  <c r="J18" i="12"/>
  <c r="L36" i="3"/>
  <c r="D23" i="3"/>
  <c r="X11" i="12"/>
  <c r="X8" i="12"/>
  <c r="C23" i="3"/>
  <c r="W17" i="12"/>
  <c r="H11" i="3"/>
  <c r="P7" i="3"/>
  <c r="K67" i="9"/>
  <c r="O67" i="9" s="1"/>
  <c r="E23" i="3"/>
  <c r="X14" i="12"/>
  <c r="W18" i="12"/>
  <c r="B26" i="3"/>
  <c r="C108" i="12"/>
  <c r="D108" i="12" s="1"/>
  <c r="D4" i="10"/>
  <c r="D3" i="10"/>
  <c r="D2" i="10"/>
  <c r="X17" i="12" l="1"/>
  <c r="L45" i="3"/>
  <c r="L44" i="3"/>
  <c r="X18" i="12"/>
  <c r="S1156" i="7"/>
  <c r="B215" i="12" s="1"/>
  <c r="B214" i="12"/>
  <c r="B200" i="12"/>
  <c r="B196" i="12"/>
  <c r="B208" i="12"/>
  <c r="B177" i="12"/>
  <c r="B217" i="12"/>
  <c r="B181" i="12"/>
  <c r="B184" i="12"/>
  <c r="B212" i="12"/>
  <c r="B172" i="12"/>
  <c r="B205" i="12"/>
  <c r="B175" i="12"/>
  <c r="B170" i="12"/>
  <c r="B166" i="12"/>
  <c r="B195" i="12"/>
  <c r="B199" i="12"/>
  <c r="B198" i="12"/>
  <c r="B185" i="12"/>
  <c r="B183" i="12"/>
  <c r="B192" i="12"/>
  <c r="B193" i="12"/>
  <c r="B201" i="12"/>
  <c r="B210" i="12"/>
  <c r="B171" i="12"/>
  <c r="B216" i="12"/>
  <c r="B168" i="12"/>
  <c r="B189" i="12"/>
  <c r="B211" i="12"/>
  <c r="B186" i="12"/>
  <c r="B169" i="12"/>
  <c r="B207" i="12"/>
  <c r="B213" i="12"/>
  <c r="B180" i="12"/>
  <c r="B173" i="12"/>
  <c r="B191" i="12"/>
  <c r="B197" i="12"/>
  <c r="B190" i="12"/>
  <c r="B202" i="12"/>
  <c r="B179" i="12"/>
  <c r="B203" i="12"/>
  <c r="B176" i="12"/>
  <c r="B204" i="12"/>
  <c r="B178" i="12"/>
  <c r="B206" i="12"/>
  <c r="B167" i="12"/>
  <c r="B187" i="12"/>
  <c r="B209" i="12"/>
  <c r="B188" i="12"/>
  <c r="B174" i="12"/>
  <c r="B182" i="12"/>
  <c r="B194" i="12"/>
  <c r="C230" i="12"/>
  <c r="D230" i="12" s="1"/>
  <c r="Z5" i="12" s="1"/>
  <c r="B28" i="3"/>
  <c r="C109" i="12"/>
  <c r="D109" i="12" s="1"/>
  <c r="T8" i="12" l="1"/>
  <c r="H179" i="12"/>
  <c r="B54" i="12"/>
  <c r="H210" i="12"/>
  <c r="B85" i="12"/>
  <c r="H181" i="12"/>
  <c r="B56" i="12"/>
  <c r="H187" i="12"/>
  <c r="B62" i="12"/>
  <c r="H202" i="12"/>
  <c r="B77" i="12"/>
  <c r="H169" i="12"/>
  <c r="B44" i="12"/>
  <c r="T13" i="12"/>
  <c r="F13" i="12" s="1"/>
  <c r="F29" i="12" s="1"/>
  <c r="H201" i="12"/>
  <c r="B76" i="12"/>
  <c r="T5" i="12"/>
  <c r="H166" i="12"/>
  <c r="D166" i="12"/>
  <c r="B41" i="12"/>
  <c r="B92" i="12"/>
  <c r="H217" i="12"/>
  <c r="T15" i="12"/>
  <c r="F15" i="12" s="1"/>
  <c r="F31" i="12" s="1"/>
  <c r="B84" i="12"/>
  <c r="H209" i="12"/>
  <c r="B82" i="12"/>
  <c r="H207" i="12"/>
  <c r="H195" i="12"/>
  <c r="B70" i="12"/>
  <c r="H167" i="12"/>
  <c r="B42" i="12"/>
  <c r="B65" i="12"/>
  <c r="H190" i="12"/>
  <c r="H186" i="12"/>
  <c r="B61" i="12"/>
  <c r="H193" i="12"/>
  <c r="B68" i="12"/>
  <c r="H170" i="12"/>
  <c r="B45" i="12"/>
  <c r="H177" i="12"/>
  <c r="B52" i="12"/>
  <c r="H197" i="12"/>
  <c r="B72" i="12"/>
  <c r="H194" i="12"/>
  <c r="B69" i="12"/>
  <c r="H178" i="12"/>
  <c r="B53" i="12"/>
  <c r="B66" i="12"/>
  <c r="H191" i="12"/>
  <c r="B64" i="12"/>
  <c r="H189" i="12"/>
  <c r="T9" i="12"/>
  <c r="F9" i="12" s="1"/>
  <c r="F25" i="12" s="1"/>
  <c r="H183" i="12"/>
  <c r="B58" i="12"/>
  <c r="T14" i="12"/>
  <c r="B80" i="12"/>
  <c r="H205" i="12"/>
  <c r="T12" i="12"/>
  <c r="F12" i="12" s="1"/>
  <c r="F28" i="12" s="1"/>
  <c r="B71" i="12"/>
  <c r="H196" i="12"/>
  <c r="H206" i="12"/>
  <c r="B81" i="12"/>
  <c r="H208" i="12"/>
  <c r="B83" i="12"/>
  <c r="H182" i="12"/>
  <c r="B57" i="12"/>
  <c r="H204" i="12"/>
  <c r="B79" i="12"/>
  <c r="H173" i="12"/>
  <c r="B48" i="12"/>
  <c r="H168" i="12"/>
  <c r="B43" i="12"/>
  <c r="H185" i="12"/>
  <c r="B60" i="12"/>
  <c r="H172" i="12"/>
  <c r="B47" i="12"/>
  <c r="H200" i="12"/>
  <c r="B75" i="12"/>
  <c r="B86" i="12"/>
  <c r="H211" i="12"/>
  <c r="T7" i="12"/>
  <c r="F7" i="12" s="1"/>
  <c r="F23" i="12" s="1"/>
  <c r="H175" i="12"/>
  <c r="B50" i="12"/>
  <c r="B49" i="12"/>
  <c r="H174" i="12"/>
  <c r="H176" i="12"/>
  <c r="B51" i="12"/>
  <c r="H180" i="12"/>
  <c r="B55" i="12"/>
  <c r="H216" i="12"/>
  <c r="B91" i="12"/>
  <c r="H198" i="12"/>
  <c r="B73" i="12"/>
  <c r="H212" i="12"/>
  <c r="B87" i="12"/>
  <c r="T16" i="12"/>
  <c r="F16" i="12" s="1"/>
  <c r="F32" i="12" s="1"/>
  <c r="H214" i="12"/>
  <c r="B89" i="12"/>
  <c r="C231" i="12"/>
  <c r="D231" i="12" s="1"/>
  <c r="T11" i="12"/>
  <c r="H192" i="12"/>
  <c r="B67" i="12"/>
  <c r="T10" i="12"/>
  <c r="F10" i="12" s="1"/>
  <c r="F26" i="12" s="1"/>
  <c r="H188" i="12"/>
  <c r="B63" i="12"/>
  <c r="H203" i="12"/>
  <c r="B78" i="12"/>
  <c r="H213" i="12"/>
  <c r="B88" i="12"/>
  <c r="T6" i="12"/>
  <c r="F6" i="12" s="1"/>
  <c r="F22" i="12" s="1"/>
  <c r="H171" i="12"/>
  <c r="B46" i="12"/>
  <c r="H199" i="12"/>
  <c r="B74" i="12"/>
  <c r="H184" i="12"/>
  <c r="B59" i="12"/>
  <c r="B90" i="12"/>
  <c r="H215" i="12"/>
  <c r="C110" i="12"/>
  <c r="D110" i="12" s="1"/>
  <c r="L6" i="12" s="1"/>
  <c r="W3" i="9"/>
  <c r="AB3" i="9" s="1"/>
  <c r="X3" i="9"/>
  <c r="AC3" i="9" s="1"/>
  <c r="Y3" i="9"/>
  <c r="AD3" i="9" s="1"/>
  <c r="W4" i="9"/>
  <c r="AB4" i="9" s="1"/>
  <c r="X4" i="9"/>
  <c r="AC4" i="9" s="1"/>
  <c r="Y4" i="9"/>
  <c r="AD4" i="9" s="1"/>
  <c r="W5" i="9"/>
  <c r="AB5" i="9" s="1"/>
  <c r="X5" i="9"/>
  <c r="AC5" i="9" s="1"/>
  <c r="Y5" i="9"/>
  <c r="AD5" i="9" s="1"/>
  <c r="W6" i="9"/>
  <c r="AB6" i="9" s="1"/>
  <c r="X6" i="9"/>
  <c r="AC6" i="9" s="1"/>
  <c r="Y6" i="9"/>
  <c r="AD6" i="9" s="1"/>
  <c r="W7" i="9"/>
  <c r="AB7" i="9" s="1"/>
  <c r="X7" i="9"/>
  <c r="AC7" i="9" s="1"/>
  <c r="Y7" i="9"/>
  <c r="AD7" i="9" s="1"/>
  <c r="W8" i="9"/>
  <c r="AB8" i="9" s="1"/>
  <c r="X8" i="9"/>
  <c r="AC8" i="9" s="1"/>
  <c r="Y8" i="9"/>
  <c r="AD8" i="9" s="1"/>
  <c r="W9" i="9"/>
  <c r="AB9" i="9" s="1"/>
  <c r="X9" i="9"/>
  <c r="AC9" i="9" s="1"/>
  <c r="Y9" i="9"/>
  <c r="AD9" i="9" s="1"/>
  <c r="W10" i="9"/>
  <c r="AB10" i="9" s="1"/>
  <c r="X10" i="9"/>
  <c r="AC10" i="9" s="1"/>
  <c r="Y10" i="9"/>
  <c r="AD10" i="9" s="1"/>
  <c r="W11" i="9"/>
  <c r="AB11" i="9" s="1"/>
  <c r="X11" i="9"/>
  <c r="AC11" i="9" s="1"/>
  <c r="Y11" i="9"/>
  <c r="AD11" i="9" s="1"/>
  <c r="W12" i="9"/>
  <c r="AB12" i="9" s="1"/>
  <c r="X12" i="9"/>
  <c r="AC12" i="9" s="1"/>
  <c r="Y12" i="9"/>
  <c r="AD12" i="9" s="1"/>
  <c r="W13" i="9"/>
  <c r="AB13" i="9" s="1"/>
  <c r="X13" i="9"/>
  <c r="AC13" i="9" s="1"/>
  <c r="Y13" i="9"/>
  <c r="AD13" i="9" s="1"/>
  <c r="W14" i="9"/>
  <c r="AB14" i="9" s="1"/>
  <c r="X14" i="9"/>
  <c r="AC14" i="9" s="1"/>
  <c r="Y14" i="9"/>
  <c r="AD14" i="9" s="1"/>
  <c r="W15" i="9"/>
  <c r="AB15" i="9" s="1"/>
  <c r="X15" i="9"/>
  <c r="AC15" i="9" s="1"/>
  <c r="Y15" i="9"/>
  <c r="AD15" i="9" s="1"/>
  <c r="W16" i="9"/>
  <c r="AB16" i="9" s="1"/>
  <c r="X16" i="9"/>
  <c r="AC16" i="9" s="1"/>
  <c r="Y16" i="9"/>
  <c r="AD16" i="9" s="1"/>
  <c r="W17" i="9"/>
  <c r="AB17" i="9" s="1"/>
  <c r="X17" i="9"/>
  <c r="AC17" i="9" s="1"/>
  <c r="Y17" i="9"/>
  <c r="AD17" i="9" s="1"/>
  <c r="W18" i="9"/>
  <c r="AB18" i="9" s="1"/>
  <c r="X18" i="9"/>
  <c r="AC18" i="9" s="1"/>
  <c r="Y18" i="9"/>
  <c r="AD18" i="9" s="1"/>
  <c r="W19" i="9"/>
  <c r="AB19" i="9" s="1"/>
  <c r="X19" i="9"/>
  <c r="AC19" i="9" s="1"/>
  <c r="Y19" i="9"/>
  <c r="AD19" i="9" s="1"/>
  <c r="W20" i="9"/>
  <c r="AB20" i="9" s="1"/>
  <c r="X20" i="9"/>
  <c r="AC20" i="9" s="1"/>
  <c r="Y20" i="9"/>
  <c r="AD20" i="9" s="1"/>
  <c r="W21" i="9"/>
  <c r="AB21" i="9" s="1"/>
  <c r="X21" i="9"/>
  <c r="AC21" i="9" s="1"/>
  <c r="Y21" i="9"/>
  <c r="AD21" i="9" s="1"/>
  <c r="W22" i="9"/>
  <c r="AB22" i="9" s="1"/>
  <c r="X22" i="9"/>
  <c r="AC22" i="9" s="1"/>
  <c r="Y22" i="9"/>
  <c r="AD22" i="9" s="1"/>
  <c r="W23" i="9"/>
  <c r="AB23" i="9" s="1"/>
  <c r="X23" i="9"/>
  <c r="AC23" i="9" s="1"/>
  <c r="Y23" i="9"/>
  <c r="AD23" i="9" s="1"/>
  <c r="W24" i="9"/>
  <c r="AB24" i="9" s="1"/>
  <c r="X24" i="9"/>
  <c r="AC24" i="9" s="1"/>
  <c r="Y24" i="9"/>
  <c r="AD24" i="9" s="1"/>
  <c r="W25" i="9"/>
  <c r="AB25" i="9" s="1"/>
  <c r="X25" i="9"/>
  <c r="AC25" i="9" s="1"/>
  <c r="Y25" i="9"/>
  <c r="AD25" i="9" s="1"/>
  <c r="W26" i="9"/>
  <c r="AB26" i="9" s="1"/>
  <c r="X26" i="9"/>
  <c r="AC26" i="9" s="1"/>
  <c r="Y26" i="9"/>
  <c r="AD26" i="9" s="1"/>
  <c r="W27" i="9"/>
  <c r="AB27" i="9" s="1"/>
  <c r="X27" i="9"/>
  <c r="AC27" i="9" s="1"/>
  <c r="Y27" i="9"/>
  <c r="AD27" i="9" s="1"/>
  <c r="W28" i="9"/>
  <c r="AB28" i="9" s="1"/>
  <c r="X28" i="9"/>
  <c r="AC28" i="9" s="1"/>
  <c r="Y28" i="9"/>
  <c r="AD28" i="9" s="1"/>
  <c r="W29" i="9"/>
  <c r="AB29" i="9" s="1"/>
  <c r="X29" i="9"/>
  <c r="AC29" i="9" s="1"/>
  <c r="Y29" i="9"/>
  <c r="AD29" i="9" s="1"/>
  <c r="W30" i="9"/>
  <c r="AB30" i="9" s="1"/>
  <c r="X30" i="9"/>
  <c r="AC30" i="9" s="1"/>
  <c r="Y30" i="9"/>
  <c r="AD30" i="9" s="1"/>
  <c r="W31" i="9"/>
  <c r="AB31" i="9" s="1"/>
  <c r="X31" i="9"/>
  <c r="AC31" i="9" s="1"/>
  <c r="Y31" i="9"/>
  <c r="AD31" i="9" s="1"/>
  <c r="W32" i="9"/>
  <c r="AB32" i="9" s="1"/>
  <c r="X32" i="9"/>
  <c r="AC32" i="9" s="1"/>
  <c r="Y32" i="9"/>
  <c r="AD32" i="9" s="1"/>
  <c r="W33" i="9"/>
  <c r="AB33" i="9" s="1"/>
  <c r="X33" i="9"/>
  <c r="AC33" i="9" s="1"/>
  <c r="Y33" i="9"/>
  <c r="AD33" i="9" s="1"/>
  <c r="W34" i="9"/>
  <c r="AB34" i="9" s="1"/>
  <c r="X34" i="9"/>
  <c r="AC34" i="9" s="1"/>
  <c r="Y34" i="9"/>
  <c r="AD34" i="9" s="1"/>
  <c r="W35" i="9"/>
  <c r="AB35" i="9" s="1"/>
  <c r="X35" i="9"/>
  <c r="AC35" i="9" s="1"/>
  <c r="Y35" i="9"/>
  <c r="AD35" i="9" s="1"/>
  <c r="W36" i="9"/>
  <c r="AB36" i="9" s="1"/>
  <c r="X36" i="9"/>
  <c r="AC36" i="9" s="1"/>
  <c r="Y36" i="9"/>
  <c r="AD36" i="9" s="1"/>
  <c r="W37" i="9"/>
  <c r="AB37" i="9" s="1"/>
  <c r="X37" i="9"/>
  <c r="AC37" i="9" s="1"/>
  <c r="Y37" i="9"/>
  <c r="AD37" i="9" s="1"/>
  <c r="W38" i="9"/>
  <c r="AB38" i="9" s="1"/>
  <c r="X38" i="9"/>
  <c r="AC38" i="9" s="1"/>
  <c r="Y38" i="9"/>
  <c r="AD38" i="9" s="1"/>
  <c r="W39" i="9"/>
  <c r="AB39" i="9" s="1"/>
  <c r="X39" i="9"/>
  <c r="AC39" i="9" s="1"/>
  <c r="Y39" i="9"/>
  <c r="AD39" i="9" s="1"/>
  <c r="W40" i="9"/>
  <c r="AB40" i="9" s="1"/>
  <c r="X40" i="9"/>
  <c r="AC40" i="9" s="1"/>
  <c r="Y40" i="9"/>
  <c r="AD40" i="9" s="1"/>
  <c r="W41" i="9"/>
  <c r="AB41" i="9" s="1"/>
  <c r="X41" i="9"/>
  <c r="AC41" i="9" s="1"/>
  <c r="Y41" i="9"/>
  <c r="AD41" i="9" s="1"/>
  <c r="W42" i="9"/>
  <c r="AB42" i="9" s="1"/>
  <c r="X42" i="9"/>
  <c r="AC42" i="9" s="1"/>
  <c r="Y42" i="9"/>
  <c r="AD42" i="9" s="1"/>
  <c r="W43" i="9"/>
  <c r="AB43" i="9" s="1"/>
  <c r="X43" i="9"/>
  <c r="AC43" i="9" s="1"/>
  <c r="Y43" i="9"/>
  <c r="AD43" i="9" s="1"/>
  <c r="W44" i="9"/>
  <c r="AB44" i="9" s="1"/>
  <c r="X44" i="9"/>
  <c r="AC44" i="9" s="1"/>
  <c r="Y44" i="9"/>
  <c r="AD44" i="9" s="1"/>
  <c r="W45" i="9"/>
  <c r="AB45" i="9" s="1"/>
  <c r="X45" i="9"/>
  <c r="AC45" i="9" s="1"/>
  <c r="Y45" i="9"/>
  <c r="AD45" i="9" s="1"/>
  <c r="W46" i="9"/>
  <c r="AB46" i="9" s="1"/>
  <c r="X46" i="9"/>
  <c r="AC46" i="9" s="1"/>
  <c r="Y46" i="9"/>
  <c r="AD46" i="9" s="1"/>
  <c r="W47" i="9"/>
  <c r="AB47" i="9" s="1"/>
  <c r="X47" i="9"/>
  <c r="AC47" i="9" s="1"/>
  <c r="Y47" i="9"/>
  <c r="AD47" i="9" s="1"/>
  <c r="W48" i="9"/>
  <c r="AB48" i="9" s="1"/>
  <c r="X48" i="9"/>
  <c r="AC48" i="9" s="1"/>
  <c r="Y48" i="9"/>
  <c r="AD48" i="9" s="1"/>
  <c r="W49" i="9"/>
  <c r="AB49" i="9" s="1"/>
  <c r="X49" i="9"/>
  <c r="AC49" i="9" s="1"/>
  <c r="Y49" i="9"/>
  <c r="AD49" i="9" s="1"/>
  <c r="W50" i="9"/>
  <c r="AB50" i="9" s="1"/>
  <c r="X50" i="9"/>
  <c r="AC50" i="9" s="1"/>
  <c r="Y50" i="9"/>
  <c r="AD50" i="9" s="1"/>
  <c r="W51" i="9"/>
  <c r="AB51" i="9" s="1"/>
  <c r="X51" i="9"/>
  <c r="AC51" i="9" s="1"/>
  <c r="Y51" i="9"/>
  <c r="AD51" i="9" s="1"/>
  <c r="W52" i="9"/>
  <c r="AB52" i="9" s="1"/>
  <c r="X52" i="9"/>
  <c r="AC52" i="9" s="1"/>
  <c r="Y52" i="9"/>
  <c r="AD52" i="9" s="1"/>
  <c r="W53" i="9"/>
  <c r="AB53" i="9" s="1"/>
  <c r="X53" i="9"/>
  <c r="AC53" i="9" s="1"/>
  <c r="Y53" i="9"/>
  <c r="AD53" i="9" s="1"/>
  <c r="X2" i="9"/>
  <c r="AC2" i="9" s="1"/>
  <c r="Y2" i="9"/>
  <c r="AD2" i="9" s="1"/>
  <c r="W2" i="9"/>
  <c r="AB2" i="9" s="1"/>
  <c r="L12" i="9"/>
  <c r="L10" i="9"/>
  <c r="L8" i="9"/>
  <c r="L6" i="9"/>
  <c r="L5" i="9"/>
  <c r="L4" i="9"/>
  <c r="L3" i="9"/>
  <c r="M4" i="9"/>
  <c r="M6" i="9"/>
  <c r="M7" i="9"/>
  <c r="L13" i="9"/>
  <c r="L11" i="9"/>
  <c r="L9" i="9"/>
  <c r="L7" i="9"/>
  <c r="I180" i="12" l="1"/>
  <c r="I55" i="12" s="1"/>
  <c r="H55" i="12"/>
  <c r="I177" i="12"/>
  <c r="I52" i="12" s="1"/>
  <c r="H52" i="12"/>
  <c r="I215" i="12"/>
  <c r="I90" i="12" s="1"/>
  <c r="H90" i="12"/>
  <c r="I168" i="12"/>
  <c r="I43" i="12" s="1"/>
  <c r="H43" i="12"/>
  <c r="I208" i="12"/>
  <c r="I83" i="12" s="1"/>
  <c r="H83" i="12"/>
  <c r="K5" i="3"/>
  <c r="O6" i="3"/>
  <c r="E5" i="3"/>
  <c r="F14" i="12"/>
  <c r="F30" i="12" s="1"/>
  <c r="I201" i="12"/>
  <c r="I76" i="12" s="1"/>
  <c r="P13" i="12"/>
  <c r="H76" i="12"/>
  <c r="I171" i="12"/>
  <c r="I46" i="12" s="1"/>
  <c r="P6" i="12"/>
  <c r="H46" i="12"/>
  <c r="I211" i="12"/>
  <c r="I86" i="12" s="1"/>
  <c r="H86" i="12"/>
  <c r="I187" i="12"/>
  <c r="I62" i="12" s="1"/>
  <c r="H62" i="12"/>
  <c r="I192" i="12"/>
  <c r="I67" i="12" s="1"/>
  <c r="P11" i="12"/>
  <c r="H67" i="12"/>
  <c r="I212" i="12"/>
  <c r="I87" i="12" s="1"/>
  <c r="H87" i="12"/>
  <c r="I176" i="12"/>
  <c r="I51" i="12" s="1"/>
  <c r="H51" i="12"/>
  <c r="I178" i="12"/>
  <c r="I53" i="12" s="1"/>
  <c r="H53" i="12"/>
  <c r="I170" i="12"/>
  <c r="I45" i="12" s="1"/>
  <c r="H45" i="12"/>
  <c r="I167" i="12"/>
  <c r="I42" i="12" s="1"/>
  <c r="H42" i="12"/>
  <c r="I217" i="12"/>
  <c r="I92" i="12" s="1"/>
  <c r="H92" i="12"/>
  <c r="I181" i="12"/>
  <c r="I56" i="12" s="1"/>
  <c r="H56" i="12"/>
  <c r="I206" i="12"/>
  <c r="I81" i="12" s="1"/>
  <c r="H81" i="12"/>
  <c r="I184" i="12"/>
  <c r="I59" i="12" s="1"/>
  <c r="H59" i="12"/>
  <c r="I198" i="12"/>
  <c r="I73" i="12" s="1"/>
  <c r="H73" i="12"/>
  <c r="I196" i="12"/>
  <c r="I71" i="12" s="1"/>
  <c r="P12" i="12"/>
  <c r="H71" i="12"/>
  <c r="I194" i="12"/>
  <c r="I69" i="12" s="1"/>
  <c r="H69" i="12"/>
  <c r="I193" i="12"/>
  <c r="I68" i="12" s="1"/>
  <c r="H68" i="12"/>
  <c r="I195" i="12"/>
  <c r="I70" i="12" s="1"/>
  <c r="H70" i="12"/>
  <c r="D41" i="12"/>
  <c r="C42" i="12" s="1"/>
  <c r="D42" i="12" s="1"/>
  <c r="C43" i="12" s="1"/>
  <c r="D43" i="12" s="1"/>
  <c r="C44" i="12" s="1"/>
  <c r="D44" i="12" s="1"/>
  <c r="C45" i="12" s="1"/>
  <c r="D45" i="12" s="1"/>
  <c r="C46" i="12" s="1"/>
  <c r="D46" i="12" s="1"/>
  <c r="C47" i="12" s="1"/>
  <c r="D47" i="12" s="1"/>
  <c r="C48" i="12" s="1"/>
  <c r="D48" i="12" s="1"/>
  <c r="C49" i="12" s="1"/>
  <c r="D49" i="12" s="1"/>
  <c r="C50" i="12" s="1"/>
  <c r="D50" i="12" s="1"/>
  <c r="C51" i="12" s="1"/>
  <c r="D51" i="12" s="1"/>
  <c r="C52" i="12" s="1"/>
  <c r="D52" i="12" s="1"/>
  <c r="C53" i="12" s="1"/>
  <c r="D53" i="12" s="1"/>
  <c r="C54" i="12" s="1"/>
  <c r="D54" i="12" s="1"/>
  <c r="C55" i="12" s="1"/>
  <c r="D55" i="12" s="1"/>
  <c r="C56" i="12" s="1"/>
  <c r="D56" i="12" s="1"/>
  <c r="C57" i="12" s="1"/>
  <c r="D57" i="12" s="1"/>
  <c r="C58" i="12" s="1"/>
  <c r="D58" i="12" s="1"/>
  <c r="C59" i="12" s="1"/>
  <c r="D59" i="12" s="1"/>
  <c r="C60" i="12" s="1"/>
  <c r="D60" i="12" s="1"/>
  <c r="C61" i="12" s="1"/>
  <c r="D61" i="12" s="1"/>
  <c r="C62" i="12" s="1"/>
  <c r="D62" i="12" s="1"/>
  <c r="C63" i="12" s="1"/>
  <c r="D63" i="12" s="1"/>
  <c r="C64" i="12" s="1"/>
  <c r="D64" i="12" s="1"/>
  <c r="C65" i="12" s="1"/>
  <c r="D65" i="12" s="1"/>
  <c r="C66" i="12" s="1"/>
  <c r="D66" i="12" s="1"/>
  <c r="C67" i="12" s="1"/>
  <c r="D67" i="12" s="1"/>
  <c r="C68" i="12" s="1"/>
  <c r="D68" i="12" s="1"/>
  <c r="C69" i="12" s="1"/>
  <c r="D69" i="12" s="1"/>
  <c r="C70" i="12" s="1"/>
  <c r="D70" i="12" s="1"/>
  <c r="C71" i="12" s="1"/>
  <c r="D71" i="12" s="1"/>
  <c r="C72" i="12" s="1"/>
  <c r="D72" i="12" s="1"/>
  <c r="C73" i="12" s="1"/>
  <c r="D73" i="12" s="1"/>
  <c r="C74" i="12" s="1"/>
  <c r="D74" i="12" s="1"/>
  <c r="C75" i="12" s="1"/>
  <c r="D75" i="12" s="1"/>
  <c r="C76" i="12" s="1"/>
  <c r="D76" i="12" s="1"/>
  <c r="C77" i="12" s="1"/>
  <c r="D77" i="12" s="1"/>
  <c r="C78" i="12" s="1"/>
  <c r="D78" i="12" s="1"/>
  <c r="C79" i="12" s="1"/>
  <c r="D79" i="12" s="1"/>
  <c r="C80" i="12" s="1"/>
  <c r="D80" i="12" s="1"/>
  <c r="C81" i="12" s="1"/>
  <c r="D81" i="12" s="1"/>
  <c r="C82" i="12" s="1"/>
  <c r="D82" i="12" s="1"/>
  <c r="C83" i="12" s="1"/>
  <c r="D83" i="12" s="1"/>
  <c r="C84" i="12" s="1"/>
  <c r="D84" i="12" s="1"/>
  <c r="C85" i="12" s="1"/>
  <c r="D85" i="12" s="1"/>
  <c r="C86" i="12" s="1"/>
  <c r="D86" i="12" s="1"/>
  <c r="C87" i="12" s="1"/>
  <c r="D87" i="12" s="1"/>
  <c r="C88" i="12" s="1"/>
  <c r="D88" i="12" s="1"/>
  <c r="C89" i="12" s="1"/>
  <c r="D89" i="12" s="1"/>
  <c r="C90" i="12" s="1"/>
  <c r="D90" i="12" s="1"/>
  <c r="C91" i="12" s="1"/>
  <c r="D91" i="12" s="1"/>
  <c r="C92" i="12" s="1"/>
  <c r="D92" i="12" s="1"/>
  <c r="B95" i="12"/>
  <c r="I169" i="12"/>
  <c r="I44" i="12" s="1"/>
  <c r="H44" i="12"/>
  <c r="I210" i="12"/>
  <c r="I85" i="12" s="1"/>
  <c r="H85" i="12"/>
  <c r="I213" i="12"/>
  <c r="I88" i="12" s="1"/>
  <c r="H88" i="12"/>
  <c r="I174" i="12"/>
  <c r="I49" i="12" s="1"/>
  <c r="H49" i="12"/>
  <c r="I183" i="12"/>
  <c r="I58" i="12" s="1"/>
  <c r="P9" i="12"/>
  <c r="H58" i="12"/>
  <c r="I203" i="12"/>
  <c r="I78" i="12" s="1"/>
  <c r="H78" i="12"/>
  <c r="C232" i="12"/>
  <c r="D232" i="12" s="1"/>
  <c r="I172" i="12"/>
  <c r="I47" i="12" s="1"/>
  <c r="H47" i="12"/>
  <c r="I204" i="12"/>
  <c r="I79" i="12" s="1"/>
  <c r="H79" i="12"/>
  <c r="I189" i="12"/>
  <c r="I64" i="12" s="1"/>
  <c r="H64" i="12"/>
  <c r="I207" i="12"/>
  <c r="I82" i="12" s="1"/>
  <c r="H82" i="12"/>
  <c r="C167" i="12"/>
  <c r="D167" i="12" s="1"/>
  <c r="J5" i="3"/>
  <c r="O5" i="3"/>
  <c r="D5" i="3"/>
  <c r="F11" i="12"/>
  <c r="F27" i="12" s="1"/>
  <c r="I173" i="12"/>
  <c r="I48" i="12" s="1"/>
  <c r="H48" i="12"/>
  <c r="I199" i="12"/>
  <c r="I74" i="12" s="1"/>
  <c r="H74" i="12"/>
  <c r="I216" i="12"/>
  <c r="I91" i="12" s="1"/>
  <c r="H91" i="12"/>
  <c r="I175" i="12"/>
  <c r="I50" i="12" s="1"/>
  <c r="P7" i="12"/>
  <c r="H50" i="12"/>
  <c r="I197" i="12"/>
  <c r="I72" i="12" s="1"/>
  <c r="H72" i="12"/>
  <c r="I186" i="12"/>
  <c r="I61" i="12" s="1"/>
  <c r="H61" i="12"/>
  <c r="I166" i="12"/>
  <c r="P5" i="12"/>
  <c r="H41" i="12"/>
  <c r="H220" i="12"/>
  <c r="I202" i="12"/>
  <c r="I77" i="12" s="1"/>
  <c r="H77" i="12"/>
  <c r="I179" i="12"/>
  <c r="I54" i="12" s="1"/>
  <c r="P8" i="12"/>
  <c r="H54" i="12"/>
  <c r="I200" i="12"/>
  <c r="I75" i="12" s="1"/>
  <c r="H75" i="12"/>
  <c r="I188" i="12"/>
  <c r="I63" i="12" s="1"/>
  <c r="P10" i="12"/>
  <c r="H63" i="12"/>
  <c r="I214" i="12"/>
  <c r="I89" i="12" s="1"/>
  <c r="P16" i="12"/>
  <c r="H89" i="12"/>
  <c r="I185" i="12"/>
  <c r="I60" i="12" s="1"/>
  <c r="H60" i="12"/>
  <c r="I182" i="12"/>
  <c r="I57" i="12" s="1"/>
  <c r="H57" i="12"/>
  <c r="I205" i="12"/>
  <c r="I80" i="12" s="1"/>
  <c r="P14" i="12"/>
  <c r="H80" i="12"/>
  <c r="I191" i="12"/>
  <c r="I66" i="12" s="1"/>
  <c r="H66" i="12"/>
  <c r="I190" i="12"/>
  <c r="I65" i="12" s="1"/>
  <c r="H65" i="12"/>
  <c r="I209" i="12"/>
  <c r="I84" i="12" s="1"/>
  <c r="P15" i="12"/>
  <c r="H84" i="12"/>
  <c r="H5" i="3"/>
  <c r="O3" i="3"/>
  <c r="B5" i="3"/>
  <c r="F5" i="12"/>
  <c r="T18" i="12"/>
  <c r="I5" i="3"/>
  <c r="O4" i="3"/>
  <c r="C5" i="3"/>
  <c r="F8" i="12"/>
  <c r="F24" i="12" s="1"/>
  <c r="C111" i="12"/>
  <c r="D111" i="12" s="1"/>
  <c r="M9" i="9"/>
  <c r="M5" i="9"/>
  <c r="M3" i="9"/>
  <c r="N12" i="9"/>
  <c r="N3" i="9"/>
  <c r="N9" i="9"/>
  <c r="N6" i="9"/>
  <c r="N10" i="9"/>
  <c r="N7" i="9"/>
  <c r="N4" i="9"/>
  <c r="N13" i="9"/>
  <c r="N11" i="9"/>
  <c r="N8" i="9"/>
  <c r="N5" i="9"/>
  <c r="N2" i="9"/>
  <c r="M12" i="9"/>
  <c r="M8" i="9"/>
  <c r="M13" i="9"/>
  <c r="M11" i="9"/>
  <c r="M10" i="9"/>
  <c r="M2" i="9"/>
  <c r="L2" i="9"/>
  <c r="Q2" i="9" s="1"/>
  <c r="S5" i="8"/>
  <c r="E5" i="8" s="1"/>
  <c r="S6" i="8"/>
  <c r="E6" i="8" s="1"/>
  <c r="S7" i="8"/>
  <c r="E7" i="8" s="1"/>
  <c r="S8" i="8"/>
  <c r="E8" i="8" s="1"/>
  <c r="S9" i="8"/>
  <c r="E9" i="8" s="1"/>
  <c r="S10" i="8"/>
  <c r="E10" i="8" s="1"/>
  <c r="S11" i="8"/>
  <c r="E11" i="8" s="1"/>
  <c r="S12" i="8"/>
  <c r="E12" i="8" s="1"/>
  <c r="S13" i="8"/>
  <c r="E13" i="8" s="1"/>
  <c r="S14" i="8"/>
  <c r="E14" i="8" s="1"/>
  <c r="S15" i="8"/>
  <c r="E15" i="8" s="1"/>
  <c r="S4" i="8"/>
  <c r="E4" i="8" s="1"/>
  <c r="I4" i="8"/>
  <c r="B10" i="3" l="1"/>
  <c r="B22" i="3"/>
  <c r="Q5" i="12"/>
  <c r="B5" i="12"/>
  <c r="P17" i="12"/>
  <c r="B17" i="12" s="1"/>
  <c r="P18" i="12"/>
  <c r="I218" i="12"/>
  <c r="I94" i="12" s="1"/>
  <c r="I41" i="12"/>
  <c r="I93" i="12" s="1"/>
  <c r="Q13" i="12"/>
  <c r="C13" i="12" s="1"/>
  <c r="C29" i="12" s="1"/>
  <c r="B13" i="12"/>
  <c r="B13" i="5"/>
  <c r="C2" i="10"/>
  <c r="E2" i="10" s="1"/>
  <c r="G2" i="10" s="1"/>
  <c r="B80" i="5" s="1"/>
  <c r="O7" i="3"/>
  <c r="H10" i="3"/>
  <c r="Q16" i="12"/>
  <c r="C16" i="12" s="1"/>
  <c r="C32" i="12" s="1"/>
  <c r="B16" i="12"/>
  <c r="C22" i="3"/>
  <c r="Q8" i="12"/>
  <c r="C8" i="12" s="1"/>
  <c r="C24" i="12" s="1"/>
  <c r="B8" i="12"/>
  <c r="E22" i="3"/>
  <c r="Q14" i="12"/>
  <c r="C14" i="12" s="1"/>
  <c r="C30" i="12" s="1"/>
  <c r="B14" i="12"/>
  <c r="Q15" i="12"/>
  <c r="C15" i="12" s="1"/>
  <c r="C31" i="12" s="1"/>
  <c r="B15" i="12"/>
  <c r="Q9" i="12"/>
  <c r="C9" i="12" s="1"/>
  <c r="C25" i="12" s="1"/>
  <c r="B9" i="12"/>
  <c r="Q10" i="12"/>
  <c r="C10" i="12" s="1"/>
  <c r="C26" i="12" s="1"/>
  <c r="B10" i="12"/>
  <c r="C168" i="12"/>
  <c r="D168" i="12" s="1"/>
  <c r="Q6" i="12"/>
  <c r="C6" i="12" s="1"/>
  <c r="C22" i="12" s="1"/>
  <c r="B6" i="12"/>
  <c r="D22" i="3"/>
  <c r="Q11" i="12"/>
  <c r="C11" i="12" s="1"/>
  <c r="C27" i="12" s="1"/>
  <c r="B11" i="12"/>
  <c r="F21" i="12"/>
  <c r="F33" i="12" s="1"/>
  <c r="F35" i="12" s="1"/>
  <c r="F18" i="12"/>
  <c r="H94" i="12"/>
  <c r="Q7" i="12"/>
  <c r="C7" i="12" s="1"/>
  <c r="C23" i="12" s="1"/>
  <c r="B7" i="12"/>
  <c r="C233" i="12"/>
  <c r="D233" i="12" s="1"/>
  <c r="Q12" i="12"/>
  <c r="C12" i="12" s="1"/>
  <c r="C28" i="12" s="1"/>
  <c r="B12" i="12"/>
  <c r="C112" i="12"/>
  <c r="D112" i="12" s="1"/>
  <c r="S2" i="9"/>
  <c r="R2" i="9"/>
  <c r="E16" i="8"/>
  <c r="F25" i="4" s="1"/>
  <c r="F34" i="7"/>
  <c r="E33" i="7"/>
  <c r="AA17" i="7"/>
  <c r="Z17" i="7"/>
  <c r="Y17" i="7"/>
  <c r="T17" i="7"/>
  <c r="F17" i="7"/>
  <c r="D14" i="7"/>
  <c r="F12" i="7"/>
  <c r="F28" i="7" s="1"/>
  <c r="D11" i="7"/>
  <c r="F9" i="7"/>
  <c r="F25" i="7" s="1"/>
  <c r="D6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1" i="7"/>
  <c r="C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1" i="7"/>
  <c r="E1534" i="7"/>
  <c r="E1533" i="7"/>
  <c r="E1532" i="7"/>
  <c r="H1529" i="7"/>
  <c r="I1529" i="7" s="1"/>
  <c r="H1528" i="7"/>
  <c r="I1528" i="7" s="1"/>
  <c r="H1527" i="7"/>
  <c r="I1527" i="7" s="1"/>
  <c r="H1526" i="7"/>
  <c r="I1526" i="7" s="1"/>
  <c r="H1525" i="7"/>
  <c r="I1525" i="7" s="1"/>
  <c r="H1524" i="7"/>
  <c r="I1524" i="7" s="1"/>
  <c r="H1523" i="7"/>
  <c r="I1523" i="7" s="1"/>
  <c r="H1522" i="7"/>
  <c r="I1522" i="7" s="1"/>
  <c r="H1521" i="7"/>
  <c r="I1521" i="7" s="1"/>
  <c r="H1520" i="7"/>
  <c r="I1520" i="7" s="1"/>
  <c r="H1519" i="7"/>
  <c r="I1519" i="7" s="1"/>
  <c r="H1518" i="7"/>
  <c r="I1518" i="7" s="1"/>
  <c r="H1517" i="7"/>
  <c r="I1517" i="7" s="1"/>
  <c r="H1516" i="7"/>
  <c r="I1516" i="7" s="1"/>
  <c r="H1515" i="7"/>
  <c r="I1515" i="7" s="1"/>
  <c r="H1514" i="7"/>
  <c r="I1514" i="7" s="1"/>
  <c r="H1513" i="7"/>
  <c r="I1513" i="7" s="1"/>
  <c r="H1512" i="7"/>
  <c r="I1512" i="7" s="1"/>
  <c r="H1511" i="7"/>
  <c r="I1511" i="7" s="1"/>
  <c r="H1510" i="7"/>
  <c r="I1510" i="7" s="1"/>
  <c r="H1509" i="7"/>
  <c r="I1509" i="7" s="1"/>
  <c r="H1508" i="7"/>
  <c r="I1508" i="7" s="1"/>
  <c r="H1507" i="7"/>
  <c r="I1507" i="7" s="1"/>
  <c r="H1506" i="7"/>
  <c r="I1506" i="7" s="1"/>
  <c r="H1505" i="7"/>
  <c r="I1505" i="7" s="1"/>
  <c r="H1504" i="7"/>
  <c r="I1504" i="7" s="1"/>
  <c r="H1503" i="7"/>
  <c r="I1503" i="7" s="1"/>
  <c r="H1502" i="7"/>
  <c r="I1502" i="7" s="1"/>
  <c r="H1501" i="7"/>
  <c r="I1501" i="7" s="1"/>
  <c r="H1500" i="7"/>
  <c r="I1500" i="7" s="1"/>
  <c r="H1499" i="7"/>
  <c r="H1498" i="7"/>
  <c r="I1498" i="7" s="1"/>
  <c r="H1497" i="7"/>
  <c r="I1497" i="7" s="1"/>
  <c r="H1496" i="7"/>
  <c r="I1496" i="7" s="1"/>
  <c r="H1495" i="7"/>
  <c r="I1495" i="7" s="1"/>
  <c r="H1494" i="7"/>
  <c r="I1494" i="7" s="1"/>
  <c r="H1493" i="7"/>
  <c r="I1493" i="7" s="1"/>
  <c r="H1492" i="7"/>
  <c r="I1492" i="7" s="1"/>
  <c r="H1491" i="7"/>
  <c r="I1491" i="7" s="1"/>
  <c r="H1490" i="7"/>
  <c r="I1490" i="7" s="1"/>
  <c r="H1489" i="7"/>
  <c r="I1489" i="7" s="1"/>
  <c r="H1488" i="7"/>
  <c r="I1488" i="7" s="1"/>
  <c r="H1487" i="7"/>
  <c r="I1487" i="7" s="1"/>
  <c r="H1486" i="7"/>
  <c r="I1486" i="7" s="1"/>
  <c r="H1485" i="7"/>
  <c r="I1485" i="7" s="1"/>
  <c r="H1484" i="7"/>
  <c r="I1484" i="7" s="1"/>
  <c r="H1483" i="7"/>
  <c r="I1483" i="7" s="1"/>
  <c r="H1482" i="7"/>
  <c r="I1482" i="7" s="1"/>
  <c r="H1481" i="7"/>
  <c r="I1481" i="7" s="1"/>
  <c r="H1480" i="7"/>
  <c r="I1480" i="7" s="1"/>
  <c r="H1479" i="7"/>
  <c r="I1479" i="7" s="1"/>
  <c r="H1478" i="7"/>
  <c r="I1478" i="7" s="1"/>
  <c r="H1477" i="7"/>
  <c r="I1477" i="7" s="1"/>
  <c r="H1476" i="7"/>
  <c r="I1476" i="7" s="1"/>
  <c r="H1475" i="7"/>
  <c r="I1475" i="7" s="1"/>
  <c r="H1474" i="7"/>
  <c r="I1474" i="7" s="1"/>
  <c r="H1473" i="7"/>
  <c r="I1473" i="7" s="1"/>
  <c r="H1472" i="7"/>
  <c r="I1472" i="7" s="1"/>
  <c r="H1471" i="7"/>
  <c r="I1471" i="7" s="1"/>
  <c r="H1470" i="7"/>
  <c r="I1470" i="7" s="1"/>
  <c r="H1469" i="7"/>
  <c r="H1468" i="7"/>
  <c r="I1468" i="7" s="1"/>
  <c r="H1467" i="7"/>
  <c r="I1467" i="7" s="1"/>
  <c r="H1466" i="7"/>
  <c r="I1466" i="7" s="1"/>
  <c r="H1465" i="7"/>
  <c r="I1465" i="7" s="1"/>
  <c r="H1464" i="7"/>
  <c r="I1464" i="7" s="1"/>
  <c r="H1463" i="7"/>
  <c r="I1463" i="7" s="1"/>
  <c r="H1462" i="7"/>
  <c r="I1462" i="7" s="1"/>
  <c r="H1461" i="7"/>
  <c r="I1461" i="7" s="1"/>
  <c r="H1460" i="7"/>
  <c r="I1460" i="7" s="1"/>
  <c r="H1459" i="7"/>
  <c r="I1459" i="7" s="1"/>
  <c r="H1458" i="7"/>
  <c r="I1458" i="7" s="1"/>
  <c r="H1457" i="7"/>
  <c r="I1457" i="7" s="1"/>
  <c r="H1456" i="7"/>
  <c r="I1456" i="7" s="1"/>
  <c r="H1455" i="7"/>
  <c r="I1455" i="7" s="1"/>
  <c r="H1454" i="7"/>
  <c r="I1454" i="7" s="1"/>
  <c r="H1453" i="7"/>
  <c r="I1453" i="7" s="1"/>
  <c r="H1452" i="7"/>
  <c r="I1452" i="7" s="1"/>
  <c r="H1451" i="7"/>
  <c r="I1451" i="7" s="1"/>
  <c r="H1450" i="7"/>
  <c r="I1450" i="7" s="1"/>
  <c r="H1449" i="7"/>
  <c r="I1449" i="7" s="1"/>
  <c r="H1448" i="7"/>
  <c r="I1448" i="7" s="1"/>
  <c r="H1447" i="7"/>
  <c r="I1447" i="7" s="1"/>
  <c r="H1446" i="7"/>
  <c r="I1446" i="7" s="1"/>
  <c r="H1445" i="7"/>
  <c r="I1445" i="7" s="1"/>
  <c r="H1444" i="7"/>
  <c r="I1444" i="7" s="1"/>
  <c r="H1443" i="7"/>
  <c r="I1443" i="7" s="1"/>
  <c r="H1442" i="7"/>
  <c r="I1442" i="7" s="1"/>
  <c r="H1441" i="7"/>
  <c r="I1441" i="7" s="1"/>
  <c r="H1440" i="7"/>
  <c r="I1440" i="7" s="1"/>
  <c r="H1439" i="7"/>
  <c r="I1439" i="7" s="1"/>
  <c r="H1438" i="7"/>
  <c r="H1437" i="7"/>
  <c r="I1437" i="7" s="1"/>
  <c r="H1436" i="7"/>
  <c r="I1436" i="7" s="1"/>
  <c r="H1435" i="7"/>
  <c r="I1435" i="7" s="1"/>
  <c r="H1434" i="7"/>
  <c r="I1434" i="7" s="1"/>
  <c r="H1433" i="7"/>
  <c r="I1433" i="7" s="1"/>
  <c r="H1432" i="7"/>
  <c r="I1432" i="7" s="1"/>
  <c r="H1431" i="7"/>
  <c r="I1431" i="7" s="1"/>
  <c r="H1430" i="7"/>
  <c r="I1430" i="7" s="1"/>
  <c r="H1429" i="7"/>
  <c r="I1429" i="7" s="1"/>
  <c r="H1428" i="7"/>
  <c r="I1428" i="7" s="1"/>
  <c r="H1427" i="7"/>
  <c r="I1427" i="7" s="1"/>
  <c r="H1426" i="7"/>
  <c r="I1426" i="7" s="1"/>
  <c r="H1425" i="7"/>
  <c r="I1425" i="7" s="1"/>
  <c r="H1424" i="7"/>
  <c r="I1424" i="7" s="1"/>
  <c r="H1423" i="7"/>
  <c r="I1423" i="7" s="1"/>
  <c r="H1422" i="7"/>
  <c r="I1422" i="7" s="1"/>
  <c r="H1421" i="7"/>
  <c r="I1421" i="7" s="1"/>
  <c r="H1420" i="7"/>
  <c r="I1420" i="7" s="1"/>
  <c r="H1419" i="7"/>
  <c r="I1419" i="7" s="1"/>
  <c r="H1418" i="7"/>
  <c r="I1418" i="7" s="1"/>
  <c r="H1417" i="7"/>
  <c r="I1417" i="7" s="1"/>
  <c r="H1416" i="7"/>
  <c r="I1416" i="7" s="1"/>
  <c r="H1415" i="7"/>
  <c r="I1415" i="7" s="1"/>
  <c r="H1414" i="7"/>
  <c r="I1414" i="7" s="1"/>
  <c r="H1413" i="7"/>
  <c r="I1413" i="7" s="1"/>
  <c r="H1412" i="7"/>
  <c r="I1412" i="7" s="1"/>
  <c r="H1411" i="7"/>
  <c r="I1411" i="7" s="1"/>
  <c r="H1410" i="7"/>
  <c r="I1410" i="7" s="1"/>
  <c r="H1409" i="7"/>
  <c r="I1409" i="7" s="1"/>
  <c r="H1408" i="7"/>
  <c r="H1407" i="7"/>
  <c r="I1407" i="7" s="1"/>
  <c r="H1406" i="7"/>
  <c r="I1406" i="7" s="1"/>
  <c r="H1405" i="7"/>
  <c r="I1405" i="7" s="1"/>
  <c r="H1404" i="7"/>
  <c r="I1404" i="7" s="1"/>
  <c r="H1403" i="7"/>
  <c r="I1403" i="7" s="1"/>
  <c r="H1402" i="7"/>
  <c r="I1402" i="7" s="1"/>
  <c r="H1401" i="7"/>
  <c r="I1401" i="7" s="1"/>
  <c r="H1400" i="7"/>
  <c r="I1400" i="7" s="1"/>
  <c r="H1399" i="7"/>
  <c r="I1399" i="7" s="1"/>
  <c r="H1398" i="7"/>
  <c r="I1398" i="7" s="1"/>
  <c r="H1397" i="7"/>
  <c r="I1397" i="7" s="1"/>
  <c r="H1396" i="7"/>
  <c r="I1396" i="7" s="1"/>
  <c r="H1395" i="7"/>
  <c r="I1395" i="7" s="1"/>
  <c r="H1394" i="7"/>
  <c r="I1394" i="7" s="1"/>
  <c r="H1393" i="7"/>
  <c r="I1393" i="7" s="1"/>
  <c r="H1392" i="7"/>
  <c r="I1392" i="7" s="1"/>
  <c r="H1391" i="7"/>
  <c r="I1391" i="7" s="1"/>
  <c r="H1390" i="7"/>
  <c r="I1390" i="7" s="1"/>
  <c r="H1389" i="7"/>
  <c r="I1389" i="7" s="1"/>
  <c r="H1388" i="7"/>
  <c r="I1388" i="7" s="1"/>
  <c r="H1387" i="7"/>
  <c r="I1387" i="7" s="1"/>
  <c r="H1386" i="7"/>
  <c r="I1386" i="7" s="1"/>
  <c r="H1385" i="7"/>
  <c r="I1385" i="7" s="1"/>
  <c r="H1384" i="7"/>
  <c r="I1384" i="7" s="1"/>
  <c r="H1383" i="7"/>
  <c r="I1383" i="7" s="1"/>
  <c r="H1382" i="7"/>
  <c r="I1382" i="7" s="1"/>
  <c r="H1381" i="7"/>
  <c r="I1381" i="7" s="1"/>
  <c r="H1380" i="7"/>
  <c r="I1380" i="7" s="1"/>
  <c r="H1379" i="7"/>
  <c r="I1379" i="7" s="1"/>
  <c r="H1378" i="7"/>
  <c r="I1378" i="7" s="1"/>
  <c r="H1377" i="7"/>
  <c r="H1376" i="7"/>
  <c r="I1376" i="7" s="1"/>
  <c r="H1375" i="7"/>
  <c r="I1375" i="7" s="1"/>
  <c r="H1374" i="7"/>
  <c r="I1374" i="7" s="1"/>
  <c r="H1373" i="7"/>
  <c r="I1373" i="7" s="1"/>
  <c r="H1372" i="7"/>
  <c r="I1372" i="7" s="1"/>
  <c r="H1371" i="7"/>
  <c r="I1371" i="7" s="1"/>
  <c r="H1370" i="7"/>
  <c r="I1370" i="7" s="1"/>
  <c r="H1369" i="7"/>
  <c r="I1369" i="7" s="1"/>
  <c r="H1368" i="7"/>
  <c r="I1368" i="7" s="1"/>
  <c r="H1367" i="7"/>
  <c r="I1367" i="7" s="1"/>
  <c r="H1366" i="7"/>
  <c r="I1366" i="7" s="1"/>
  <c r="H1365" i="7"/>
  <c r="I1365" i="7" s="1"/>
  <c r="H1364" i="7"/>
  <c r="I1364" i="7" s="1"/>
  <c r="H1363" i="7"/>
  <c r="I1363" i="7" s="1"/>
  <c r="H1362" i="7"/>
  <c r="I1362" i="7" s="1"/>
  <c r="H1361" i="7"/>
  <c r="I1361" i="7" s="1"/>
  <c r="H1360" i="7"/>
  <c r="I1360" i="7" s="1"/>
  <c r="H1359" i="7"/>
  <c r="I1359" i="7" s="1"/>
  <c r="H1358" i="7"/>
  <c r="I1358" i="7" s="1"/>
  <c r="H1357" i="7"/>
  <c r="I1357" i="7" s="1"/>
  <c r="H1356" i="7"/>
  <c r="I1356" i="7" s="1"/>
  <c r="H1355" i="7"/>
  <c r="I1355" i="7" s="1"/>
  <c r="H1354" i="7"/>
  <c r="I1354" i="7" s="1"/>
  <c r="H1353" i="7"/>
  <c r="I1353" i="7" s="1"/>
  <c r="H1352" i="7"/>
  <c r="I1352" i="7" s="1"/>
  <c r="H1351" i="7"/>
  <c r="I1351" i="7" s="1"/>
  <c r="H1350" i="7"/>
  <c r="I1350" i="7" s="1"/>
  <c r="H1349" i="7"/>
  <c r="I1349" i="7" s="1"/>
  <c r="H1348" i="7"/>
  <c r="I1348" i="7" s="1"/>
  <c r="H1347" i="7"/>
  <c r="I1347" i="7" s="1"/>
  <c r="H1346" i="7"/>
  <c r="H1345" i="7"/>
  <c r="I1345" i="7" s="1"/>
  <c r="H1344" i="7"/>
  <c r="I1344" i="7" s="1"/>
  <c r="H1343" i="7"/>
  <c r="I1343" i="7" s="1"/>
  <c r="H1342" i="7"/>
  <c r="I1342" i="7" s="1"/>
  <c r="H1341" i="7"/>
  <c r="I1341" i="7" s="1"/>
  <c r="H1340" i="7"/>
  <c r="I1340" i="7" s="1"/>
  <c r="H1339" i="7"/>
  <c r="I1339" i="7" s="1"/>
  <c r="H1338" i="7"/>
  <c r="I1338" i="7" s="1"/>
  <c r="H1337" i="7"/>
  <c r="I1337" i="7" s="1"/>
  <c r="H1336" i="7"/>
  <c r="I1336" i="7" s="1"/>
  <c r="H1335" i="7"/>
  <c r="I1335" i="7" s="1"/>
  <c r="H1334" i="7"/>
  <c r="I1334" i="7" s="1"/>
  <c r="H1333" i="7"/>
  <c r="I1333" i="7" s="1"/>
  <c r="H1332" i="7"/>
  <c r="I1332" i="7" s="1"/>
  <c r="H1331" i="7"/>
  <c r="I1331" i="7" s="1"/>
  <c r="H1330" i="7"/>
  <c r="I1330" i="7" s="1"/>
  <c r="H1329" i="7"/>
  <c r="I1329" i="7" s="1"/>
  <c r="H1328" i="7"/>
  <c r="I1328" i="7" s="1"/>
  <c r="H1327" i="7"/>
  <c r="I1327" i="7" s="1"/>
  <c r="H1326" i="7"/>
  <c r="I1326" i="7" s="1"/>
  <c r="H1325" i="7"/>
  <c r="I1325" i="7" s="1"/>
  <c r="H1324" i="7"/>
  <c r="I1324" i="7" s="1"/>
  <c r="H1323" i="7"/>
  <c r="I1323" i="7" s="1"/>
  <c r="H1322" i="7"/>
  <c r="I1322" i="7" s="1"/>
  <c r="H1321" i="7"/>
  <c r="I1321" i="7" s="1"/>
  <c r="H1320" i="7"/>
  <c r="I1320" i="7" s="1"/>
  <c r="H1319" i="7"/>
  <c r="I1319" i="7" s="1"/>
  <c r="H1318" i="7"/>
  <c r="I1318" i="7" s="1"/>
  <c r="H1317" i="7"/>
  <c r="I1317" i="7" s="1"/>
  <c r="H1316" i="7"/>
  <c r="H1315" i="7"/>
  <c r="I1315" i="7" s="1"/>
  <c r="H1314" i="7"/>
  <c r="I1314" i="7" s="1"/>
  <c r="H1313" i="7"/>
  <c r="I1313" i="7" s="1"/>
  <c r="H1312" i="7"/>
  <c r="I1312" i="7" s="1"/>
  <c r="H1311" i="7"/>
  <c r="I1311" i="7" s="1"/>
  <c r="H1310" i="7"/>
  <c r="I1310" i="7" s="1"/>
  <c r="H1309" i="7"/>
  <c r="I1309" i="7" s="1"/>
  <c r="H1308" i="7"/>
  <c r="I1308" i="7" s="1"/>
  <c r="H1307" i="7"/>
  <c r="I1307" i="7" s="1"/>
  <c r="H1306" i="7"/>
  <c r="I1306" i="7" s="1"/>
  <c r="H1305" i="7"/>
  <c r="I1305" i="7" s="1"/>
  <c r="H1304" i="7"/>
  <c r="I1304" i="7" s="1"/>
  <c r="H1303" i="7"/>
  <c r="I1303" i="7" s="1"/>
  <c r="H1302" i="7"/>
  <c r="I1302" i="7" s="1"/>
  <c r="H1301" i="7"/>
  <c r="I1301" i="7" s="1"/>
  <c r="H1300" i="7"/>
  <c r="I1300" i="7" s="1"/>
  <c r="H1299" i="7"/>
  <c r="I1299" i="7" s="1"/>
  <c r="H1298" i="7"/>
  <c r="I1298" i="7" s="1"/>
  <c r="H1297" i="7"/>
  <c r="I1297" i="7" s="1"/>
  <c r="H1296" i="7"/>
  <c r="I1296" i="7" s="1"/>
  <c r="H1295" i="7"/>
  <c r="I1295" i="7" s="1"/>
  <c r="H1294" i="7"/>
  <c r="I1294" i="7" s="1"/>
  <c r="H1293" i="7"/>
  <c r="I1293" i="7" s="1"/>
  <c r="H1292" i="7"/>
  <c r="I1292" i="7" s="1"/>
  <c r="H1291" i="7"/>
  <c r="I1291" i="7" s="1"/>
  <c r="H1290" i="7"/>
  <c r="I1290" i="7" s="1"/>
  <c r="H1289" i="7"/>
  <c r="I1289" i="7" s="1"/>
  <c r="H1288" i="7"/>
  <c r="I1288" i="7" s="1"/>
  <c r="H1287" i="7"/>
  <c r="I1287" i="7" s="1"/>
  <c r="H1286" i="7"/>
  <c r="I1286" i="7" s="1"/>
  <c r="H1285" i="7"/>
  <c r="H1284" i="7"/>
  <c r="I1284" i="7" s="1"/>
  <c r="H1283" i="7"/>
  <c r="I1283" i="7" s="1"/>
  <c r="H1282" i="7"/>
  <c r="I1282" i="7" s="1"/>
  <c r="H1281" i="7"/>
  <c r="I1281" i="7" s="1"/>
  <c r="H1280" i="7"/>
  <c r="I1280" i="7" s="1"/>
  <c r="H1279" i="7"/>
  <c r="I1279" i="7" s="1"/>
  <c r="H1278" i="7"/>
  <c r="I1278" i="7" s="1"/>
  <c r="H1277" i="7"/>
  <c r="I1277" i="7" s="1"/>
  <c r="H1276" i="7"/>
  <c r="I1276" i="7" s="1"/>
  <c r="H1275" i="7"/>
  <c r="I1275" i="7" s="1"/>
  <c r="H1274" i="7"/>
  <c r="I1274" i="7" s="1"/>
  <c r="H1273" i="7"/>
  <c r="I1273" i="7" s="1"/>
  <c r="H1272" i="7"/>
  <c r="I1272" i="7" s="1"/>
  <c r="H1271" i="7"/>
  <c r="I1271" i="7" s="1"/>
  <c r="H1270" i="7"/>
  <c r="I1270" i="7" s="1"/>
  <c r="H1269" i="7"/>
  <c r="I1269" i="7" s="1"/>
  <c r="H1268" i="7"/>
  <c r="I1268" i="7" s="1"/>
  <c r="H1267" i="7"/>
  <c r="I1267" i="7" s="1"/>
  <c r="H1266" i="7"/>
  <c r="I1266" i="7" s="1"/>
  <c r="H1265" i="7"/>
  <c r="I1265" i="7" s="1"/>
  <c r="H1264" i="7"/>
  <c r="I1264" i="7" s="1"/>
  <c r="H1263" i="7"/>
  <c r="I1263" i="7" s="1"/>
  <c r="H1262" i="7"/>
  <c r="I1262" i="7" s="1"/>
  <c r="H1261" i="7"/>
  <c r="I1261" i="7" s="1"/>
  <c r="H1260" i="7"/>
  <c r="I1260" i="7" s="1"/>
  <c r="H1259" i="7"/>
  <c r="I1259" i="7" s="1"/>
  <c r="H1258" i="7"/>
  <c r="I1258" i="7" s="1"/>
  <c r="H1257" i="7"/>
  <c r="I1257" i="7" s="1"/>
  <c r="H1256" i="7"/>
  <c r="I1256" i="7" s="1"/>
  <c r="H1255" i="7"/>
  <c r="H1254" i="7"/>
  <c r="I1254" i="7" s="1"/>
  <c r="H1253" i="7"/>
  <c r="I1253" i="7" s="1"/>
  <c r="H1252" i="7"/>
  <c r="I1252" i="7" s="1"/>
  <c r="H1251" i="7"/>
  <c r="I1251" i="7" s="1"/>
  <c r="H1250" i="7"/>
  <c r="I1250" i="7" s="1"/>
  <c r="H1249" i="7"/>
  <c r="I1249" i="7" s="1"/>
  <c r="H1248" i="7"/>
  <c r="I1248" i="7" s="1"/>
  <c r="H1247" i="7"/>
  <c r="I1247" i="7" s="1"/>
  <c r="H1246" i="7"/>
  <c r="I1246" i="7" s="1"/>
  <c r="H1245" i="7"/>
  <c r="I1245" i="7" s="1"/>
  <c r="H1244" i="7"/>
  <c r="I1244" i="7" s="1"/>
  <c r="H1243" i="7"/>
  <c r="I1243" i="7" s="1"/>
  <c r="H1242" i="7"/>
  <c r="I1242" i="7" s="1"/>
  <c r="H1241" i="7"/>
  <c r="I1241" i="7" s="1"/>
  <c r="H1240" i="7"/>
  <c r="I1240" i="7" s="1"/>
  <c r="H1239" i="7"/>
  <c r="I1239" i="7" s="1"/>
  <c r="H1238" i="7"/>
  <c r="I1238" i="7" s="1"/>
  <c r="H1237" i="7"/>
  <c r="I1237" i="7" s="1"/>
  <c r="H1236" i="7"/>
  <c r="I1236" i="7" s="1"/>
  <c r="H1235" i="7"/>
  <c r="I1235" i="7" s="1"/>
  <c r="H1234" i="7"/>
  <c r="I1234" i="7" s="1"/>
  <c r="H1233" i="7"/>
  <c r="I1233" i="7" s="1"/>
  <c r="H1232" i="7"/>
  <c r="I1232" i="7" s="1"/>
  <c r="H1231" i="7"/>
  <c r="I1231" i="7" s="1"/>
  <c r="H1230" i="7"/>
  <c r="I1230" i="7" s="1"/>
  <c r="H1229" i="7"/>
  <c r="I1229" i="7" s="1"/>
  <c r="H1228" i="7"/>
  <c r="I1228" i="7" s="1"/>
  <c r="H1227" i="7"/>
  <c r="I1227" i="7" s="1"/>
  <c r="H1226" i="7"/>
  <c r="I1226" i="7" s="1"/>
  <c r="H1225" i="7"/>
  <c r="I1225" i="7" s="1"/>
  <c r="H1224" i="7"/>
  <c r="H1223" i="7"/>
  <c r="I1223" i="7" s="1"/>
  <c r="H1222" i="7"/>
  <c r="I1222" i="7" s="1"/>
  <c r="H1221" i="7"/>
  <c r="I1221" i="7" s="1"/>
  <c r="H1220" i="7"/>
  <c r="I1220" i="7" s="1"/>
  <c r="H1219" i="7"/>
  <c r="I1219" i="7" s="1"/>
  <c r="H1218" i="7"/>
  <c r="I1218" i="7" s="1"/>
  <c r="H1217" i="7"/>
  <c r="I1217" i="7" s="1"/>
  <c r="H1216" i="7"/>
  <c r="I1216" i="7" s="1"/>
  <c r="H1215" i="7"/>
  <c r="I1215" i="7" s="1"/>
  <c r="H1214" i="7"/>
  <c r="I1214" i="7" s="1"/>
  <c r="H1213" i="7"/>
  <c r="I1213" i="7" s="1"/>
  <c r="H1212" i="7"/>
  <c r="I1212" i="7" s="1"/>
  <c r="H1211" i="7"/>
  <c r="I1211" i="7" s="1"/>
  <c r="H1210" i="7"/>
  <c r="I1210" i="7" s="1"/>
  <c r="H1209" i="7"/>
  <c r="I1209" i="7" s="1"/>
  <c r="H1208" i="7"/>
  <c r="I1208" i="7" s="1"/>
  <c r="H1207" i="7"/>
  <c r="I1207" i="7" s="1"/>
  <c r="H1206" i="7"/>
  <c r="I1206" i="7" s="1"/>
  <c r="H1205" i="7"/>
  <c r="I1205" i="7" s="1"/>
  <c r="H1204" i="7"/>
  <c r="I1204" i="7" s="1"/>
  <c r="H1203" i="7"/>
  <c r="I1203" i="7" s="1"/>
  <c r="H1202" i="7"/>
  <c r="I1202" i="7" s="1"/>
  <c r="H1201" i="7"/>
  <c r="I1201" i="7" s="1"/>
  <c r="H1200" i="7"/>
  <c r="I1200" i="7" s="1"/>
  <c r="H1199" i="7"/>
  <c r="I1199" i="7" s="1"/>
  <c r="H1198" i="7"/>
  <c r="I1198" i="7" s="1"/>
  <c r="H1197" i="7"/>
  <c r="I1197" i="7" s="1"/>
  <c r="H1196" i="7"/>
  <c r="H1195" i="7"/>
  <c r="I1195" i="7" s="1"/>
  <c r="H1194" i="7"/>
  <c r="I1194" i="7" s="1"/>
  <c r="H1193" i="7"/>
  <c r="I1193" i="7" s="1"/>
  <c r="H1192" i="7"/>
  <c r="I1192" i="7" s="1"/>
  <c r="H1191" i="7"/>
  <c r="I1191" i="7" s="1"/>
  <c r="H1190" i="7"/>
  <c r="I1190" i="7" s="1"/>
  <c r="H1189" i="7"/>
  <c r="I1189" i="7" s="1"/>
  <c r="H1188" i="7"/>
  <c r="I1188" i="7" s="1"/>
  <c r="H1187" i="7"/>
  <c r="I1187" i="7" s="1"/>
  <c r="H1186" i="7"/>
  <c r="I1186" i="7" s="1"/>
  <c r="H1185" i="7"/>
  <c r="I1185" i="7" s="1"/>
  <c r="H1184" i="7"/>
  <c r="I1184" i="7" s="1"/>
  <c r="H1183" i="7"/>
  <c r="I1183" i="7" s="1"/>
  <c r="H1182" i="7"/>
  <c r="I1182" i="7" s="1"/>
  <c r="H1181" i="7"/>
  <c r="I1181" i="7" s="1"/>
  <c r="H1180" i="7"/>
  <c r="I1180" i="7" s="1"/>
  <c r="H1179" i="7"/>
  <c r="I1179" i="7" s="1"/>
  <c r="H1178" i="7"/>
  <c r="I1178" i="7" s="1"/>
  <c r="H1177" i="7"/>
  <c r="I1177" i="7" s="1"/>
  <c r="H1176" i="7"/>
  <c r="I1176" i="7" s="1"/>
  <c r="H1175" i="7"/>
  <c r="I1175" i="7" s="1"/>
  <c r="H1174" i="7"/>
  <c r="I1174" i="7" s="1"/>
  <c r="H1173" i="7"/>
  <c r="I1173" i="7" s="1"/>
  <c r="H1172" i="7"/>
  <c r="I1172" i="7" s="1"/>
  <c r="H1171" i="7"/>
  <c r="I1171" i="7" s="1"/>
  <c r="H1170" i="7"/>
  <c r="I1170" i="7" s="1"/>
  <c r="H1169" i="7"/>
  <c r="I1169" i="7" s="1"/>
  <c r="H1168" i="7"/>
  <c r="I1168" i="7" s="1"/>
  <c r="H1167" i="7"/>
  <c r="I1167" i="7" s="1"/>
  <c r="H1166" i="7"/>
  <c r="I1166" i="7" s="1"/>
  <c r="H1165" i="7"/>
  <c r="C1165" i="7"/>
  <c r="D1165" i="7" s="1"/>
  <c r="E784" i="7"/>
  <c r="E783" i="7"/>
  <c r="E782" i="7"/>
  <c r="H792" i="7"/>
  <c r="H793" i="7"/>
  <c r="I793" i="7" s="1"/>
  <c r="E1161" i="7"/>
  <c r="E1160" i="7"/>
  <c r="E1159" i="7"/>
  <c r="H1156" i="7"/>
  <c r="I1156" i="7" s="1"/>
  <c r="H1155" i="7"/>
  <c r="I1155" i="7" s="1"/>
  <c r="H1154" i="7"/>
  <c r="I1154" i="7" s="1"/>
  <c r="H1153" i="7"/>
  <c r="I1153" i="7" s="1"/>
  <c r="H1152" i="7"/>
  <c r="I1152" i="7" s="1"/>
  <c r="H1151" i="7"/>
  <c r="I1151" i="7" s="1"/>
  <c r="H1150" i="7"/>
  <c r="I1150" i="7" s="1"/>
  <c r="H1149" i="7"/>
  <c r="I1149" i="7" s="1"/>
  <c r="H1148" i="7"/>
  <c r="I1148" i="7" s="1"/>
  <c r="H1147" i="7"/>
  <c r="I1147" i="7" s="1"/>
  <c r="H1146" i="7"/>
  <c r="I1146" i="7" s="1"/>
  <c r="H1145" i="7"/>
  <c r="I1145" i="7" s="1"/>
  <c r="H1144" i="7"/>
  <c r="I1144" i="7" s="1"/>
  <c r="H1143" i="7"/>
  <c r="I1143" i="7" s="1"/>
  <c r="H1142" i="7"/>
  <c r="I1142" i="7" s="1"/>
  <c r="H1141" i="7"/>
  <c r="I1141" i="7" s="1"/>
  <c r="H1140" i="7"/>
  <c r="I1140" i="7" s="1"/>
  <c r="H1139" i="7"/>
  <c r="I1139" i="7" s="1"/>
  <c r="H1138" i="7"/>
  <c r="I1138" i="7" s="1"/>
  <c r="H1137" i="7"/>
  <c r="I1137" i="7" s="1"/>
  <c r="H1136" i="7"/>
  <c r="I1136" i="7" s="1"/>
  <c r="H1135" i="7"/>
  <c r="I1135" i="7" s="1"/>
  <c r="H1134" i="7"/>
  <c r="I1134" i="7" s="1"/>
  <c r="H1133" i="7"/>
  <c r="I1133" i="7" s="1"/>
  <c r="H1132" i="7"/>
  <c r="I1132" i="7" s="1"/>
  <c r="H1131" i="7"/>
  <c r="I1131" i="7" s="1"/>
  <c r="H1130" i="7"/>
  <c r="I1130" i="7" s="1"/>
  <c r="H1129" i="7"/>
  <c r="I1129" i="7" s="1"/>
  <c r="H1128" i="7"/>
  <c r="I1128" i="7" s="1"/>
  <c r="H1127" i="7"/>
  <c r="I1127" i="7" s="1"/>
  <c r="H1126" i="7"/>
  <c r="H1125" i="7"/>
  <c r="I1125" i="7" s="1"/>
  <c r="H1124" i="7"/>
  <c r="I1124" i="7" s="1"/>
  <c r="H1123" i="7"/>
  <c r="I1123" i="7" s="1"/>
  <c r="H1122" i="7"/>
  <c r="I1122" i="7" s="1"/>
  <c r="H1121" i="7"/>
  <c r="I1121" i="7" s="1"/>
  <c r="H1120" i="7"/>
  <c r="I1120" i="7" s="1"/>
  <c r="H1119" i="7"/>
  <c r="I1119" i="7" s="1"/>
  <c r="H1118" i="7"/>
  <c r="I1118" i="7" s="1"/>
  <c r="H1117" i="7"/>
  <c r="I1117" i="7" s="1"/>
  <c r="H1116" i="7"/>
  <c r="I1116" i="7" s="1"/>
  <c r="H1115" i="7"/>
  <c r="I1115" i="7" s="1"/>
  <c r="H1114" i="7"/>
  <c r="I1114" i="7" s="1"/>
  <c r="H1113" i="7"/>
  <c r="I1113" i="7" s="1"/>
  <c r="H1112" i="7"/>
  <c r="I1112" i="7" s="1"/>
  <c r="H1111" i="7"/>
  <c r="I1111" i="7" s="1"/>
  <c r="H1110" i="7"/>
  <c r="I1110" i="7" s="1"/>
  <c r="H1109" i="7"/>
  <c r="I1109" i="7" s="1"/>
  <c r="H1108" i="7"/>
  <c r="I1108" i="7" s="1"/>
  <c r="H1107" i="7"/>
  <c r="I1107" i="7" s="1"/>
  <c r="H1106" i="7"/>
  <c r="I1106" i="7" s="1"/>
  <c r="H1105" i="7"/>
  <c r="I1105" i="7" s="1"/>
  <c r="H1104" i="7"/>
  <c r="I1104" i="7" s="1"/>
  <c r="H1103" i="7"/>
  <c r="I1103" i="7" s="1"/>
  <c r="H1102" i="7"/>
  <c r="I1102" i="7" s="1"/>
  <c r="H1101" i="7"/>
  <c r="I1101" i="7" s="1"/>
  <c r="H1100" i="7"/>
  <c r="I1100" i="7" s="1"/>
  <c r="H1099" i="7"/>
  <c r="I1099" i="7" s="1"/>
  <c r="H1098" i="7"/>
  <c r="I1098" i="7" s="1"/>
  <c r="H1097" i="7"/>
  <c r="I1097" i="7" s="1"/>
  <c r="H1096" i="7"/>
  <c r="H1095" i="7"/>
  <c r="I1095" i="7" s="1"/>
  <c r="H1094" i="7"/>
  <c r="I1094" i="7" s="1"/>
  <c r="H1093" i="7"/>
  <c r="I1093" i="7" s="1"/>
  <c r="H1092" i="7"/>
  <c r="I1092" i="7" s="1"/>
  <c r="H1091" i="7"/>
  <c r="I1091" i="7" s="1"/>
  <c r="H1090" i="7"/>
  <c r="I1090" i="7" s="1"/>
  <c r="H1089" i="7"/>
  <c r="I1089" i="7" s="1"/>
  <c r="H1088" i="7"/>
  <c r="I1088" i="7" s="1"/>
  <c r="H1087" i="7"/>
  <c r="I1087" i="7" s="1"/>
  <c r="H1086" i="7"/>
  <c r="I1086" i="7" s="1"/>
  <c r="H1085" i="7"/>
  <c r="I1085" i="7" s="1"/>
  <c r="H1084" i="7"/>
  <c r="I1084" i="7" s="1"/>
  <c r="H1083" i="7"/>
  <c r="I1083" i="7" s="1"/>
  <c r="H1082" i="7"/>
  <c r="I1082" i="7" s="1"/>
  <c r="H1081" i="7"/>
  <c r="I1081" i="7" s="1"/>
  <c r="H1080" i="7"/>
  <c r="I1080" i="7" s="1"/>
  <c r="H1079" i="7"/>
  <c r="I1079" i="7" s="1"/>
  <c r="H1078" i="7"/>
  <c r="I1078" i="7" s="1"/>
  <c r="H1077" i="7"/>
  <c r="I1077" i="7" s="1"/>
  <c r="H1076" i="7"/>
  <c r="I1076" i="7" s="1"/>
  <c r="H1075" i="7"/>
  <c r="I1075" i="7" s="1"/>
  <c r="H1074" i="7"/>
  <c r="I1074" i="7" s="1"/>
  <c r="H1073" i="7"/>
  <c r="I1073" i="7" s="1"/>
  <c r="H1072" i="7"/>
  <c r="I1072" i="7" s="1"/>
  <c r="H1071" i="7"/>
  <c r="I1071" i="7" s="1"/>
  <c r="H1070" i="7"/>
  <c r="I1070" i="7" s="1"/>
  <c r="H1069" i="7"/>
  <c r="I1069" i="7" s="1"/>
  <c r="H1068" i="7"/>
  <c r="I1068" i="7" s="1"/>
  <c r="H1067" i="7"/>
  <c r="I1067" i="7" s="1"/>
  <c r="H1066" i="7"/>
  <c r="I1066" i="7" s="1"/>
  <c r="H1065" i="7"/>
  <c r="H1064" i="7"/>
  <c r="I1064" i="7" s="1"/>
  <c r="H1063" i="7"/>
  <c r="I1063" i="7" s="1"/>
  <c r="H1062" i="7"/>
  <c r="I1062" i="7" s="1"/>
  <c r="H1061" i="7"/>
  <c r="I1061" i="7" s="1"/>
  <c r="H1060" i="7"/>
  <c r="I1060" i="7" s="1"/>
  <c r="H1059" i="7"/>
  <c r="I1059" i="7" s="1"/>
  <c r="H1058" i="7"/>
  <c r="I1058" i="7" s="1"/>
  <c r="H1057" i="7"/>
  <c r="I1057" i="7" s="1"/>
  <c r="H1056" i="7"/>
  <c r="I1056" i="7" s="1"/>
  <c r="H1055" i="7"/>
  <c r="I1055" i="7" s="1"/>
  <c r="H1054" i="7"/>
  <c r="I1054" i="7" s="1"/>
  <c r="H1053" i="7"/>
  <c r="I1053" i="7" s="1"/>
  <c r="H1052" i="7"/>
  <c r="I1052" i="7" s="1"/>
  <c r="H1051" i="7"/>
  <c r="I1051" i="7" s="1"/>
  <c r="H1050" i="7"/>
  <c r="I1050" i="7" s="1"/>
  <c r="H1049" i="7"/>
  <c r="I1049" i="7" s="1"/>
  <c r="H1048" i="7"/>
  <c r="I1048" i="7" s="1"/>
  <c r="H1047" i="7"/>
  <c r="I1047" i="7" s="1"/>
  <c r="H1046" i="7"/>
  <c r="I1046" i="7" s="1"/>
  <c r="H1045" i="7"/>
  <c r="I1045" i="7" s="1"/>
  <c r="H1044" i="7"/>
  <c r="I1044" i="7" s="1"/>
  <c r="H1043" i="7"/>
  <c r="I1043" i="7" s="1"/>
  <c r="H1042" i="7"/>
  <c r="I1042" i="7" s="1"/>
  <c r="H1041" i="7"/>
  <c r="I1041" i="7" s="1"/>
  <c r="H1040" i="7"/>
  <c r="I1040" i="7" s="1"/>
  <c r="H1039" i="7"/>
  <c r="I1039" i="7" s="1"/>
  <c r="H1038" i="7"/>
  <c r="I1038" i="7" s="1"/>
  <c r="H1037" i="7"/>
  <c r="I1037" i="7" s="1"/>
  <c r="H1036" i="7"/>
  <c r="I1036" i="7" s="1"/>
  <c r="H1035" i="7"/>
  <c r="H1034" i="7"/>
  <c r="I1034" i="7" s="1"/>
  <c r="H1033" i="7"/>
  <c r="I1033" i="7" s="1"/>
  <c r="H1032" i="7"/>
  <c r="I1032" i="7" s="1"/>
  <c r="H1031" i="7"/>
  <c r="I1031" i="7" s="1"/>
  <c r="H1030" i="7"/>
  <c r="I1030" i="7" s="1"/>
  <c r="H1029" i="7"/>
  <c r="I1029" i="7" s="1"/>
  <c r="H1028" i="7"/>
  <c r="I1028" i="7" s="1"/>
  <c r="H1027" i="7"/>
  <c r="I1027" i="7" s="1"/>
  <c r="H1026" i="7"/>
  <c r="I1026" i="7" s="1"/>
  <c r="H1025" i="7"/>
  <c r="I1025" i="7" s="1"/>
  <c r="H1024" i="7"/>
  <c r="I1024" i="7" s="1"/>
  <c r="H1023" i="7"/>
  <c r="I1023" i="7" s="1"/>
  <c r="H1022" i="7"/>
  <c r="I1022" i="7" s="1"/>
  <c r="H1021" i="7"/>
  <c r="I1021" i="7" s="1"/>
  <c r="H1020" i="7"/>
  <c r="I1020" i="7" s="1"/>
  <c r="H1019" i="7"/>
  <c r="I1019" i="7" s="1"/>
  <c r="H1018" i="7"/>
  <c r="I1018" i="7" s="1"/>
  <c r="H1017" i="7"/>
  <c r="I1017" i="7" s="1"/>
  <c r="H1016" i="7"/>
  <c r="I1016" i="7" s="1"/>
  <c r="H1015" i="7"/>
  <c r="I1015" i="7" s="1"/>
  <c r="H1014" i="7"/>
  <c r="I1014" i="7" s="1"/>
  <c r="H1013" i="7"/>
  <c r="I1013" i="7" s="1"/>
  <c r="H1012" i="7"/>
  <c r="I1012" i="7" s="1"/>
  <c r="H1011" i="7"/>
  <c r="I1011" i="7" s="1"/>
  <c r="H1010" i="7"/>
  <c r="I1010" i="7" s="1"/>
  <c r="H1009" i="7"/>
  <c r="I1009" i="7" s="1"/>
  <c r="H1008" i="7"/>
  <c r="I1008" i="7" s="1"/>
  <c r="H1007" i="7"/>
  <c r="I1007" i="7" s="1"/>
  <c r="H1006" i="7"/>
  <c r="I1006" i="7" s="1"/>
  <c r="H1005" i="7"/>
  <c r="I1005" i="7" s="1"/>
  <c r="H1004" i="7"/>
  <c r="H1003" i="7"/>
  <c r="I1003" i="7" s="1"/>
  <c r="H1002" i="7"/>
  <c r="I1002" i="7" s="1"/>
  <c r="H1001" i="7"/>
  <c r="I1001" i="7" s="1"/>
  <c r="H1000" i="7"/>
  <c r="I1000" i="7" s="1"/>
  <c r="H999" i="7"/>
  <c r="I999" i="7" s="1"/>
  <c r="H998" i="7"/>
  <c r="I998" i="7" s="1"/>
  <c r="H997" i="7"/>
  <c r="I997" i="7" s="1"/>
  <c r="H996" i="7"/>
  <c r="I996" i="7" s="1"/>
  <c r="H995" i="7"/>
  <c r="I995" i="7" s="1"/>
  <c r="H994" i="7"/>
  <c r="I994" i="7" s="1"/>
  <c r="H993" i="7"/>
  <c r="I993" i="7" s="1"/>
  <c r="H992" i="7"/>
  <c r="I992" i="7" s="1"/>
  <c r="H991" i="7"/>
  <c r="I991" i="7" s="1"/>
  <c r="H990" i="7"/>
  <c r="I990" i="7" s="1"/>
  <c r="H989" i="7"/>
  <c r="I989" i="7" s="1"/>
  <c r="H988" i="7"/>
  <c r="I988" i="7" s="1"/>
  <c r="H987" i="7"/>
  <c r="I987" i="7" s="1"/>
  <c r="H986" i="7"/>
  <c r="I986" i="7" s="1"/>
  <c r="H985" i="7"/>
  <c r="I985" i="7" s="1"/>
  <c r="H984" i="7"/>
  <c r="I984" i="7" s="1"/>
  <c r="H983" i="7"/>
  <c r="I983" i="7" s="1"/>
  <c r="H982" i="7"/>
  <c r="I982" i="7" s="1"/>
  <c r="H981" i="7"/>
  <c r="I981" i="7" s="1"/>
  <c r="H980" i="7"/>
  <c r="I980" i="7" s="1"/>
  <c r="H979" i="7"/>
  <c r="I979" i="7" s="1"/>
  <c r="H978" i="7"/>
  <c r="I978" i="7" s="1"/>
  <c r="H977" i="7"/>
  <c r="I977" i="7" s="1"/>
  <c r="H976" i="7"/>
  <c r="I976" i="7" s="1"/>
  <c r="H975" i="7"/>
  <c r="I975" i="7" s="1"/>
  <c r="H974" i="7"/>
  <c r="I974" i="7" s="1"/>
  <c r="H973" i="7"/>
  <c r="H972" i="7"/>
  <c r="I972" i="7" s="1"/>
  <c r="H971" i="7"/>
  <c r="I971" i="7" s="1"/>
  <c r="H970" i="7"/>
  <c r="I970" i="7" s="1"/>
  <c r="H969" i="7"/>
  <c r="I969" i="7" s="1"/>
  <c r="H968" i="7"/>
  <c r="I968" i="7" s="1"/>
  <c r="H967" i="7"/>
  <c r="I967" i="7" s="1"/>
  <c r="H966" i="7"/>
  <c r="I966" i="7" s="1"/>
  <c r="H965" i="7"/>
  <c r="I965" i="7" s="1"/>
  <c r="H964" i="7"/>
  <c r="I964" i="7" s="1"/>
  <c r="H963" i="7"/>
  <c r="I963" i="7" s="1"/>
  <c r="H962" i="7"/>
  <c r="I962" i="7" s="1"/>
  <c r="H961" i="7"/>
  <c r="I961" i="7" s="1"/>
  <c r="H960" i="7"/>
  <c r="I960" i="7" s="1"/>
  <c r="H959" i="7"/>
  <c r="I959" i="7" s="1"/>
  <c r="H958" i="7"/>
  <c r="I958" i="7" s="1"/>
  <c r="H957" i="7"/>
  <c r="I957" i="7" s="1"/>
  <c r="H956" i="7"/>
  <c r="I956" i="7" s="1"/>
  <c r="H955" i="7"/>
  <c r="I955" i="7" s="1"/>
  <c r="H954" i="7"/>
  <c r="I954" i="7" s="1"/>
  <c r="H953" i="7"/>
  <c r="I953" i="7" s="1"/>
  <c r="H952" i="7"/>
  <c r="I952" i="7" s="1"/>
  <c r="H951" i="7"/>
  <c r="I951" i="7" s="1"/>
  <c r="H950" i="7"/>
  <c r="I950" i="7" s="1"/>
  <c r="H949" i="7"/>
  <c r="I949" i="7" s="1"/>
  <c r="H948" i="7"/>
  <c r="I948" i="7" s="1"/>
  <c r="H947" i="7"/>
  <c r="I947" i="7" s="1"/>
  <c r="H946" i="7"/>
  <c r="I946" i="7" s="1"/>
  <c r="H945" i="7"/>
  <c r="I945" i="7" s="1"/>
  <c r="H944" i="7"/>
  <c r="I944" i="7" s="1"/>
  <c r="H943" i="7"/>
  <c r="H942" i="7"/>
  <c r="I942" i="7" s="1"/>
  <c r="H941" i="7"/>
  <c r="I941" i="7" s="1"/>
  <c r="H940" i="7"/>
  <c r="I940" i="7" s="1"/>
  <c r="H939" i="7"/>
  <c r="I939" i="7" s="1"/>
  <c r="H938" i="7"/>
  <c r="I938" i="7" s="1"/>
  <c r="H937" i="7"/>
  <c r="I937" i="7" s="1"/>
  <c r="H936" i="7"/>
  <c r="I936" i="7" s="1"/>
  <c r="H935" i="7"/>
  <c r="I935" i="7" s="1"/>
  <c r="H934" i="7"/>
  <c r="I934" i="7" s="1"/>
  <c r="H933" i="7"/>
  <c r="I933" i="7" s="1"/>
  <c r="H932" i="7"/>
  <c r="I932" i="7" s="1"/>
  <c r="H931" i="7"/>
  <c r="I931" i="7" s="1"/>
  <c r="H930" i="7"/>
  <c r="I930" i="7" s="1"/>
  <c r="H929" i="7"/>
  <c r="I929" i="7" s="1"/>
  <c r="H928" i="7"/>
  <c r="I928" i="7" s="1"/>
  <c r="H927" i="7"/>
  <c r="I927" i="7" s="1"/>
  <c r="H926" i="7"/>
  <c r="I926" i="7" s="1"/>
  <c r="H925" i="7"/>
  <c r="I925" i="7" s="1"/>
  <c r="H924" i="7"/>
  <c r="I924" i="7" s="1"/>
  <c r="H923" i="7"/>
  <c r="I923" i="7" s="1"/>
  <c r="H922" i="7"/>
  <c r="I922" i="7" s="1"/>
  <c r="H921" i="7"/>
  <c r="I921" i="7" s="1"/>
  <c r="H920" i="7"/>
  <c r="I920" i="7" s="1"/>
  <c r="H919" i="7"/>
  <c r="I919" i="7" s="1"/>
  <c r="H918" i="7"/>
  <c r="I918" i="7" s="1"/>
  <c r="H917" i="7"/>
  <c r="I917" i="7" s="1"/>
  <c r="H916" i="7"/>
  <c r="I916" i="7" s="1"/>
  <c r="H915" i="7"/>
  <c r="I915" i="7" s="1"/>
  <c r="H914" i="7"/>
  <c r="I914" i="7" s="1"/>
  <c r="H913" i="7"/>
  <c r="I913" i="7" s="1"/>
  <c r="H912" i="7"/>
  <c r="H911" i="7"/>
  <c r="I911" i="7" s="1"/>
  <c r="H910" i="7"/>
  <c r="I910" i="7" s="1"/>
  <c r="H909" i="7"/>
  <c r="I909" i="7" s="1"/>
  <c r="H908" i="7"/>
  <c r="I908" i="7" s="1"/>
  <c r="H907" i="7"/>
  <c r="I907" i="7" s="1"/>
  <c r="H906" i="7"/>
  <c r="I906" i="7" s="1"/>
  <c r="H905" i="7"/>
  <c r="I905" i="7" s="1"/>
  <c r="H904" i="7"/>
  <c r="I904" i="7" s="1"/>
  <c r="H903" i="7"/>
  <c r="I903" i="7" s="1"/>
  <c r="H902" i="7"/>
  <c r="I902" i="7" s="1"/>
  <c r="H901" i="7"/>
  <c r="I901" i="7" s="1"/>
  <c r="H900" i="7"/>
  <c r="I900" i="7" s="1"/>
  <c r="H899" i="7"/>
  <c r="I899" i="7" s="1"/>
  <c r="H898" i="7"/>
  <c r="I898" i="7" s="1"/>
  <c r="H897" i="7"/>
  <c r="I897" i="7" s="1"/>
  <c r="H896" i="7"/>
  <c r="I896" i="7" s="1"/>
  <c r="H895" i="7"/>
  <c r="I895" i="7" s="1"/>
  <c r="H894" i="7"/>
  <c r="I894" i="7" s="1"/>
  <c r="H893" i="7"/>
  <c r="I893" i="7" s="1"/>
  <c r="H892" i="7"/>
  <c r="I892" i="7" s="1"/>
  <c r="H891" i="7"/>
  <c r="I891" i="7" s="1"/>
  <c r="H890" i="7"/>
  <c r="I890" i="7" s="1"/>
  <c r="H889" i="7"/>
  <c r="I889" i="7" s="1"/>
  <c r="H888" i="7"/>
  <c r="I888" i="7" s="1"/>
  <c r="H887" i="7"/>
  <c r="I887" i="7" s="1"/>
  <c r="H886" i="7"/>
  <c r="I886" i="7" s="1"/>
  <c r="H885" i="7"/>
  <c r="I885" i="7" s="1"/>
  <c r="H884" i="7"/>
  <c r="I884" i="7" s="1"/>
  <c r="H883" i="7"/>
  <c r="I883" i="7" s="1"/>
  <c r="H882" i="7"/>
  <c r="H881" i="7"/>
  <c r="I881" i="7" s="1"/>
  <c r="H880" i="7"/>
  <c r="I880" i="7" s="1"/>
  <c r="H879" i="7"/>
  <c r="I879" i="7" s="1"/>
  <c r="H878" i="7"/>
  <c r="I878" i="7" s="1"/>
  <c r="H877" i="7"/>
  <c r="I877" i="7" s="1"/>
  <c r="H876" i="7"/>
  <c r="I876" i="7" s="1"/>
  <c r="H875" i="7"/>
  <c r="I875" i="7" s="1"/>
  <c r="H874" i="7"/>
  <c r="I874" i="7" s="1"/>
  <c r="H873" i="7"/>
  <c r="I873" i="7" s="1"/>
  <c r="H872" i="7"/>
  <c r="I872" i="7" s="1"/>
  <c r="H871" i="7"/>
  <c r="I871" i="7" s="1"/>
  <c r="H870" i="7"/>
  <c r="I870" i="7" s="1"/>
  <c r="H869" i="7"/>
  <c r="I869" i="7" s="1"/>
  <c r="H868" i="7"/>
  <c r="I868" i="7" s="1"/>
  <c r="H867" i="7"/>
  <c r="I867" i="7" s="1"/>
  <c r="H866" i="7"/>
  <c r="I866" i="7" s="1"/>
  <c r="H865" i="7"/>
  <c r="I865" i="7" s="1"/>
  <c r="H864" i="7"/>
  <c r="I864" i="7" s="1"/>
  <c r="H863" i="7"/>
  <c r="I863" i="7" s="1"/>
  <c r="H862" i="7"/>
  <c r="I862" i="7" s="1"/>
  <c r="H861" i="7"/>
  <c r="I861" i="7" s="1"/>
  <c r="H860" i="7"/>
  <c r="I860" i="7" s="1"/>
  <c r="H859" i="7"/>
  <c r="I859" i="7" s="1"/>
  <c r="H858" i="7"/>
  <c r="I858" i="7" s="1"/>
  <c r="H857" i="7"/>
  <c r="I857" i="7" s="1"/>
  <c r="H856" i="7"/>
  <c r="I856" i="7" s="1"/>
  <c r="H855" i="7"/>
  <c r="I855" i="7" s="1"/>
  <c r="H854" i="7"/>
  <c r="I854" i="7" s="1"/>
  <c r="H853" i="7"/>
  <c r="I853" i="7" s="1"/>
  <c r="H852" i="7"/>
  <c r="I852" i="7" s="1"/>
  <c r="H851" i="7"/>
  <c r="H850" i="7"/>
  <c r="I850" i="7" s="1"/>
  <c r="H849" i="7"/>
  <c r="I849" i="7" s="1"/>
  <c r="H848" i="7"/>
  <c r="I848" i="7" s="1"/>
  <c r="H847" i="7"/>
  <c r="I847" i="7" s="1"/>
  <c r="H846" i="7"/>
  <c r="I846" i="7" s="1"/>
  <c r="H845" i="7"/>
  <c r="I845" i="7" s="1"/>
  <c r="H844" i="7"/>
  <c r="I844" i="7" s="1"/>
  <c r="H843" i="7"/>
  <c r="I843" i="7" s="1"/>
  <c r="H842" i="7"/>
  <c r="I842" i="7" s="1"/>
  <c r="H841" i="7"/>
  <c r="I841" i="7" s="1"/>
  <c r="H840" i="7"/>
  <c r="I840" i="7" s="1"/>
  <c r="H839" i="7"/>
  <c r="I839" i="7" s="1"/>
  <c r="H838" i="7"/>
  <c r="I838" i="7" s="1"/>
  <c r="H837" i="7"/>
  <c r="I837" i="7" s="1"/>
  <c r="H836" i="7"/>
  <c r="I836" i="7" s="1"/>
  <c r="H835" i="7"/>
  <c r="I835" i="7" s="1"/>
  <c r="H834" i="7"/>
  <c r="I834" i="7" s="1"/>
  <c r="H833" i="7"/>
  <c r="I833" i="7" s="1"/>
  <c r="H832" i="7"/>
  <c r="I832" i="7" s="1"/>
  <c r="H831" i="7"/>
  <c r="I831" i="7" s="1"/>
  <c r="H830" i="7"/>
  <c r="I830" i="7" s="1"/>
  <c r="H829" i="7"/>
  <c r="I829" i="7" s="1"/>
  <c r="H828" i="7"/>
  <c r="I828" i="7" s="1"/>
  <c r="H827" i="7"/>
  <c r="I827" i="7" s="1"/>
  <c r="H826" i="7"/>
  <c r="I826" i="7" s="1"/>
  <c r="H825" i="7"/>
  <c r="I825" i="7" s="1"/>
  <c r="H824" i="7"/>
  <c r="I824" i="7" s="1"/>
  <c r="H823" i="7"/>
  <c r="H822" i="7"/>
  <c r="I822" i="7" s="1"/>
  <c r="H821" i="7"/>
  <c r="I821" i="7" s="1"/>
  <c r="H820" i="7"/>
  <c r="I820" i="7" s="1"/>
  <c r="H819" i="7"/>
  <c r="I819" i="7" s="1"/>
  <c r="H818" i="7"/>
  <c r="I818" i="7" s="1"/>
  <c r="H817" i="7"/>
  <c r="I817" i="7" s="1"/>
  <c r="H816" i="7"/>
  <c r="I816" i="7" s="1"/>
  <c r="H815" i="7"/>
  <c r="I815" i="7" s="1"/>
  <c r="H814" i="7"/>
  <c r="I814" i="7" s="1"/>
  <c r="H813" i="7"/>
  <c r="I813" i="7" s="1"/>
  <c r="H812" i="7"/>
  <c r="I812" i="7" s="1"/>
  <c r="H811" i="7"/>
  <c r="I811" i="7" s="1"/>
  <c r="H810" i="7"/>
  <c r="I810" i="7" s="1"/>
  <c r="H809" i="7"/>
  <c r="I809" i="7" s="1"/>
  <c r="H808" i="7"/>
  <c r="I808" i="7" s="1"/>
  <c r="H807" i="7"/>
  <c r="I807" i="7" s="1"/>
  <c r="H806" i="7"/>
  <c r="I806" i="7" s="1"/>
  <c r="H805" i="7"/>
  <c r="I805" i="7" s="1"/>
  <c r="H804" i="7"/>
  <c r="I804" i="7" s="1"/>
  <c r="H803" i="7"/>
  <c r="I803" i="7" s="1"/>
  <c r="H802" i="7"/>
  <c r="I802" i="7" s="1"/>
  <c r="H801" i="7"/>
  <c r="I801" i="7" s="1"/>
  <c r="H800" i="7"/>
  <c r="I800" i="7" s="1"/>
  <c r="H799" i="7"/>
  <c r="I799" i="7" s="1"/>
  <c r="H798" i="7"/>
  <c r="I798" i="7" s="1"/>
  <c r="H797" i="7"/>
  <c r="I797" i="7" s="1"/>
  <c r="H796" i="7"/>
  <c r="I796" i="7" s="1"/>
  <c r="H795" i="7"/>
  <c r="I795" i="7" s="1"/>
  <c r="H794" i="7"/>
  <c r="I794" i="7" s="1"/>
  <c r="C792" i="7"/>
  <c r="D792" i="7" s="1"/>
  <c r="H779" i="7"/>
  <c r="H778" i="7"/>
  <c r="H777" i="7"/>
  <c r="H776" i="7"/>
  <c r="I776" i="7" s="1"/>
  <c r="H775" i="7"/>
  <c r="H774" i="7"/>
  <c r="H773" i="7"/>
  <c r="H772" i="7"/>
  <c r="I772" i="7" s="1"/>
  <c r="H771" i="7"/>
  <c r="H770" i="7"/>
  <c r="H769" i="7"/>
  <c r="H768" i="7"/>
  <c r="I768" i="7" s="1"/>
  <c r="H767" i="7"/>
  <c r="H766" i="7"/>
  <c r="H765" i="7"/>
  <c r="H764" i="7"/>
  <c r="I764" i="7" s="1"/>
  <c r="H763" i="7"/>
  <c r="H762" i="7"/>
  <c r="H761" i="7"/>
  <c r="H760" i="7"/>
  <c r="I760" i="7" s="1"/>
  <c r="H759" i="7"/>
  <c r="H758" i="7"/>
  <c r="H757" i="7"/>
  <c r="H756" i="7"/>
  <c r="I756" i="7" s="1"/>
  <c r="H755" i="7"/>
  <c r="H754" i="7"/>
  <c r="H753" i="7"/>
  <c r="H752" i="7"/>
  <c r="H751" i="7"/>
  <c r="I751" i="7" s="1"/>
  <c r="H750" i="7"/>
  <c r="H749" i="7"/>
  <c r="H748" i="7"/>
  <c r="H747" i="7"/>
  <c r="H746" i="7"/>
  <c r="H745" i="7"/>
  <c r="H744" i="7"/>
  <c r="H743" i="7"/>
  <c r="H742" i="7"/>
  <c r="I742" i="7" s="1"/>
  <c r="H741" i="7"/>
  <c r="H740" i="7"/>
  <c r="H739" i="7"/>
  <c r="H738" i="7"/>
  <c r="H737" i="7"/>
  <c r="H736" i="7"/>
  <c r="H735" i="7"/>
  <c r="H734" i="7"/>
  <c r="H733" i="7"/>
  <c r="I733" i="7" s="1"/>
  <c r="H732" i="7"/>
  <c r="H731" i="7"/>
  <c r="H730" i="7"/>
  <c r="H729" i="7"/>
  <c r="H728" i="7"/>
  <c r="H727" i="7"/>
  <c r="I727" i="7" s="1"/>
  <c r="H726" i="7"/>
  <c r="H725" i="7"/>
  <c r="H724" i="7"/>
  <c r="H723" i="7"/>
  <c r="H722" i="7"/>
  <c r="H721" i="7"/>
  <c r="H720" i="7"/>
  <c r="H719" i="7"/>
  <c r="H718" i="7"/>
  <c r="H717" i="7"/>
  <c r="H716" i="7"/>
  <c r="H715" i="7"/>
  <c r="H714" i="7"/>
  <c r="H713" i="7"/>
  <c r="H712" i="7"/>
  <c r="H711" i="7"/>
  <c r="H710" i="7"/>
  <c r="H709" i="7"/>
  <c r="H708" i="7"/>
  <c r="H707" i="7"/>
  <c r="H706" i="7"/>
  <c r="H705" i="7"/>
  <c r="H704" i="7"/>
  <c r="H703" i="7"/>
  <c r="H702" i="7"/>
  <c r="H701" i="7"/>
  <c r="H700" i="7"/>
  <c r="H699" i="7"/>
  <c r="H698" i="7"/>
  <c r="H697" i="7"/>
  <c r="H696" i="7"/>
  <c r="H695" i="7"/>
  <c r="H694" i="7"/>
  <c r="H693" i="7"/>
  <c r="H692" i="7"/>
  <c r="H691" i="7"/>
  <c r="H690" i="7"/>
  <c r="H689" i="7"/>
  <c r="H688" i="7"/>
  <c r="H687" i="7"/>
  <c r="H686" i="7"/>
  <c r="H685" i="7"/>
  <c r="H684" i="7"/>
  <c r="H683" i="7"/>
  <c r="H682" i="7"/>
  <c r="H681" i="7"/>
  <c r="H680" i="7"/>
  <c r="H679" i="7"/>
  <c r="H678" i="7"/>
  <c r="H677" i="7"/>
  <c r="H676" i="7"/>
  <c r="H675" i="7"/>
  <c r="H674" i="7"/>
  <c r="H673" i="7"/>
  <c r="H672" i="7"/>
  <c r="H671" i="7"/>
  <c r="H670" i="7"/>
  <c r="H669" i="7"/>
  <c r="H668" i="7"/>
  <c r="H667" i="7"/>
  <c r="H666" i="7"/>
  <c r="H665" i="7"/>
  <c r="H664" i="7"/>
  <c r="H663" i="7"/>
  <c r="H662" i="7"/>
  <c r="H661" i="7"/>
  <c r="H660" i="7"/>
  <c r="H659" i="7"/>
  <c r="H658" i="7"/>
  <c r="H657" i="7"/>
  <c r="H656" i="7"/>
  <c r="H655" i="7"/>
  <c r="H654" i="7"/>
  <c r="H653" i="7"/>
  <c r="H652" i="7"/>
  <c r="H651" i="7"/>
  <c r="H650" i="7"/>
  <c r="H649" i="7"/>
  <c r="H648" i="7"/>
  <c r="H647" i="7"/>
  <c r="H646" i="7"/>
  <c r="H645" i="7"/>
  <c r="H644" i="7"/>
  <c r="H643" i="7"/>
  <c r="H642" i="7"/>
  <c r="H641" i="7"/>
  <c r="H640" i="7"/>
  <c r="H639" i="7"/>
  <c r="H638" i="7"/>
  <c r="H637" i="7"/>
  <c r="H636" i="7"/>
  <c r="H635" i="7"/>
  <c r="H634" i="7"/>
  <c r="H633" i="7"/>
  <c r="H632" i="7"/>
  <c r="H631" i="7"/>
  <c r="H630" i="7"/>
  <c r="H629" i="7"/>
  <c r="H628" i="7"/>
  <c r="H627" i="7"/>
  <c r="H626" i="7"/>
  <c r="H625" i="7"/>
  <c r="H624" i="7"/>
  <c r="H623" i="7"/>
  <c r="H622" i="7"/>
  <c r="H621" i="7"/>
  <c r="H620" i="7"/>
  <c r="H619" i="7"/>
  <c r="H618" i="7"/>
  <c r="H617" i="7"/>
  <c r="H616" i="7"/>
  <c r="H615" i="7"/>
  <c r="H614" i="7"/>
  <c r="H613" i="7"/>
  <c r="H612" i="7"/>
  <c r="H611" i="7"/>
  <c r="H610" i="7"/>
  <c r="H609" i="7"/>
  <c r="H608" i="7"/>
  <c r="H607" i="7"/>
  <c r="I607" i="7" s="1"/>
  <c r="H606" i="7"/>
  <c r="H605" i="7"/>
  <c r="H604" i="7"/>
  <c r="H603" i="7"/>
  <c r="H602" i="7"/>
  <c r="H601" i="7"/>
  <c r="H600" i="7"/>
  <c r="H599" i="7"/>
  <c r="H598" i="7"/>
  <c r="H597" i="7"/>
  <c r="H596" i="7"/>
  <c r="H595" i="7"/>
  <c r="H594" i="7"/>
  <c r="H593" i="7"/>
  <c r="H592" i="7"/>
  <c r="H591" i="7"/>
  <c r="H590" i="7"/>
  <c r="H589" i="7"/>
  <c r="H588" i="7"/>
  <c r="H587" i="7"/>
  <c r="H586" i="7"/>
  <c r="H585" i="7"/>
  <c r="H584" i="7"/>
  <c r="I584" i="7" s="1"/>
  <c r="H583" i="7"/>
  <c r="H582" i="7"/>
  <c r="H581" i="7"/>
  <c r="H580" i="7"/>
  <c r="H579" i="7"/>
  <c r="H578" i="7"/>
  <c r="H577" i="7"/>
  <c r="H576" i="7"/>
  <c r="H575" i="7"/>
  <c r="H574" i="7"/>
  <c r="H573" i="7"/>
  <c r="H572" i="7"/>
  <c r="H571" i="7"/>
  <c r="H570" i="7"/>
  <c r="H569" i="7"/>
  <c r="H568" i="7"/>
  <c r="I568" i="7" s="1"/>
  <c r="H567" i="7"/>
  <c r="H566" i="7"/>
  <c r="I10" i="7" s="1"/>
  <c r="J10" i="7" s="1"/>
  <c r="H565" i="7"/>
  <c r="H564" i="7"/>
  <c r="H563" i="7"/>
  <c r="H562" i="7"/>
  <c r="H561" i="7"/>
  <c r="H560" i="7"/>
  <c r="H559" i="7"/>
  <c r="H558" i="7"/>
  <c r="H557" i="7"/>
  <c r="H556" i="7"/>
  <c r="H555" i="7"/>
  <c r="H554" i="7"/>
  <c r="H553" i="7"/>
  <c r="H552" i="7"/>
  <c r="H551" i="7"/>
  <c r="H550" i="7"/>
  <c r="H549" i="7"/>
  <c r="H548" i="7"/>
  <c r="H547" i="7"/>
  <c r="H546" i="7"/>
  <c r="H545" i="7"/>
  <c r="H544" i="7"/>
  <c r="H543" i="7"/>
  <c r="H542" i="7"/>
  <c r="H541" i="7"/>
  <c r="H540" i="7"/>
  <c r="I540" i="7" s="1"/>
  <c r="H539" i="7"/>
  <c r="H538" i="7"/>
  <c r="H537" i="7"/>
  <c r="H536" i="7"/>
  <c r="H535" i="7"/>
  <c r="H534" i="7"/>
  <c r="H533" i="7"/>
  <c r="H532" i="7"/>
  <c r="H531" i="7"/>
  <c r="H530" i="7"/>
  <c r="H529" i="7"/>
  <c r="H528" i="7"/>
  <c r="H527" i="7"/>
  <c r="H526" i="7"/>
  <c r="H525" i="7"/>
  <c r="H524" i="7"/>
  <c r="H523" i="7"/>
  <c r="H522" i="7"/>
  <c r="H521" i="7"/>
  <c r="H520" i="7"/>
  <c r="H519" i="7"/>
  <c r="H518" i="7"/>
  <c r="H517" i="7"/>
  <c r="H516" i="7"/>
  <c r="H515" i="7"/>
  <c r="H514" i="7"/>
  <c r="H513" i="7"/>
  <c r="H512" i="7"/>
  <c r="H511" i="7"/>
  <c r="H510" i="7"/>
  <c r="H509" i="7"/>
  <c r="H508" i="7"/>
  <c r="I508" i="7" s="1"/>
  <c r="H507" i="7"/>
  <c r="H506" i="7"/>
  <c r="H505" i="7"/>
  <c r="H504" i="7"/>
  <c r="H503" i="7"/>
  <c r="H502" i="7"/>
  <c r="H501" i="7"/>
  <c r="H500" i="7"/>
  <c r="H499" i="7"/>
  <c r="H498" i="7"/>
  <c r="H497" i="7"/>
  <c r="H496" i="7"/>
  <c r="H495" i="7"/>
  <c r="H494" i="7"/>
  <c r="H493" i="7"/>
  <c r="H492" i="7"/>
  <c r="H491" i="7"/>
  <c r="H490" i="7"/>
  <c r="H489" i="7"/>
  <c r="H488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I476" i="7" s="1"/>
  <c r="H475" i="7"/>
  <c r="H474" i="7"/>
  <c r="H473" i="7"/>
  <c r="H472" i="7"/>
  <c r="H471" i="7"/>
  <c r="H470" i="7"/>
  <c r="H469" i="7"/>
  <c r="H468" i="7"/>
  <c r="H467" i="7"/>
  <c r="H466" i="7"/>
  <c r="H465" i="7"/>
  <c r="H464" i="7"/>
  <c r="H463" i="7"/>
  <c r="H462" i="7"/>
  <c r="H461" i="7"/>
  <c r="H460" i="7"/>
  <c r="H459" i="7"/>
  <c r="H458" i="7"/>
  <c r="H457" i="7"/>
  <c r="H456" i="7"/>
  <c r="H455" i="7"/>
  <c r="H454" i="7"/>
  <c r="H453" i="7"/>
  <c r="H452" i="7"/>
  <c r="H451" i="7"/>
  <c r="H450" i="7"/>
  <c r="H449" i="7"/>
  <c r="H448" i="7"/>
  <c r="H447" i="7"/>
  <c r="H446" i="7"/>
  <c r="H445" i="7"/>
  <c r="H444" i="7"/>
  <c r="I444" i="7" s="1"/>
  <c r="H443" i="7"/>
  <c r="H442" i="7"/>
  <c r="H441" i="7"/>
  <c r="H440" i="7"/>
  <c r="H439" i="7"/>
  <c r="H438" i="7"/>
  <c r="H437" i="7"/>
  <c r="H436" i="7"/>
  <c r="H435" i="7"/>
  <c r="H434" i="7"/>
  <c r="H433" i="7"/>
  <c r="H432" i="7"/>
  <c r="H431" i="7"/>
  <c r="H430" i="7"/>
  <c r="H429" i="7"/>
  <c r="H428" i="7"/>
  <c r="H427" i="7"/>
  <c r="H426" i="7"/>
  <c r="H425" i="7"/>
  <c r="H424" i="7"/>
  <c r="H423" i="7"/>
  <c r="H422" i="7"/>
  <c r="H421" i="7"/>
  <c r="L420" i="7"/>
  <c r="H420" i="7"/>
  <c r="L419" i="7"/>
  <c r="H419" i="7"/>
  <c r="H418" i="7"/>
  <c r="H417" i="7"/>
  <c r="H416" i="7"/>
  <c r="H415" i="7"/>
  <c r="C415" i="7"/>
  <c r="D415" i="7" s="1"/>
  <c r="P80" i="5" l="1"/>
  <c r="X80" i="5"/>
  <c r="L80" i="5"/>
  <c r="T80" i="5"/>
  <c r="G80" i="5"/>
  <c r="AB80" i="5"/>
  <c r="I6" i="7"/>
  <c r="J6" i="7" s="1"/>
  <c r="C6" i="7" s="1"/>
  <c r="C22" i="7" s="1"/>
  <c r="H1159" i="7"/>
  <c r="H782" i="7"/>
  <c r="I851" i="7"/>
  <c r="P7" i="7"/>
  <c r="Q7" i="7" s="1"/>
  <c r="I9" i="7"/>
  <c r="J9" i="7" s="1"/>
  <c r="I15" i="7"/>
  <c r="J15" i="7" s="1"/>
  <c r="I14" i="7"/>
  <c r="J14" i="7" s="1"/>
  <c r="I973" i="7"/>
  <c r="O1003" i="7" s="1"/>
  <c r="O1001" i="7" s="1"/>
  <c r="P11" i="7"/>
  <c r="Q11" i="7" s="1"/>
  <c r="C1166" i="7"/>
  <c r="D1166" i="7" s="1"/>
  <c r="I1196" i="7"/>
  <c r="W6" i="7"/>
  <c r="X6" i="7" s="1"/>
  <c r="I1316" i="7"/>
  <c r="W10" i="7"/>
  <c r="X10" i="7" s="1"/>
  <c r="C169" i="12"/>
  <c r="D169" i="12" s="1"/>
  <c r="I1004" i="7"/>
  <c r="P12" i="7"/>
  <c r="Q12" i="7" s="1"/>
  <c r="I8" i="7"/>
  <c r="I1126" i="7"/>
  <c r="P16" i="7"/>
  <c r="Q16" i="7" s="1"/>
  <c r="I1165" i="7"/>
  <c r="W5" i="7"/>
  <c r="I1285" i="7"/>
  <c r="O1315" i="7" s="1"/>
  <c r="O1313" i="7" s="1"/>
  <c r="W9" i="7"/>
  <c r="X9" i="7" s="1"/>
  <c r="I1469" i="7"/>
  <c r="O1498" i="7" s="1"/>
  <c r="O1496" i="7" s="1"/>
  <c r="W15" i="7"/>
  <c r="X15" i="7" s="1"/>
  <c r="H1532" i="7"/>
  <c r="I1035" i="7"/>
  <c r="P13" i="7"/>
  <c r="Q13" i="7" s="1"/>
  <c r="I1346" i="7"/>
  <c r="O1376" i="7" s="1"/>
  <c r="O1374" i="7" s="1"/>
  <c r="W11" i="7"/>
  <c r="X11" i="7" s="1"/>
  <c r="I1499" i="7"/>
  <c r="O1529" i="7" s="1"/>
  <c r="O1527" i="7" s="1"/>
  <c r="W16" i="7"/>
  <c r="X16" i="7" s="1"/>
  <c r="I7" i="7"/>
  <c r="J7" i="7" s="1"/>
  <c r="I13" i="7"/>
  <c r="J13" i="7" s="1"/>
  <c r="I823" i="7"/>
  <c r="P6" i="7"/>
  <c r="Q6" i="7" s="1"/>
  <c r="I943" i="7"/>
  <c r="O972" i="7" s="1"/>
  <c r="O970" i="7" s="1"/>
  <c r="P10" i="7"/>
  <c r="Q10" i="7" s="1"/>
  <c r="I1438" i="7"/>
  <c r="O1468" i="7" s="1"/>
  <c r="O1466" i="7" s="1"/>
  <c r="W14" i="7"/>
  <c r="X14" i="7" s="1"/>
  <c r="B18" i="12"/>
  <c r="D13" i="5"/>
  <c r="C4" i="10"/>
  <c r="E4" i="10" s="1"/>
  <c r="G4" i="10" s="1"/>
  <c r="D80" i="5" s="1"/>
  <c r="I12" i="7"/>
  <c r="J12" i="7" s="1"/>
  <c r="I912" i="7"/>
  <c r="O942" i="7" s="1"/>
  <c r="O940" i="7" s="1"/>
  <c r="P9" i="7"/>
  <c r="Q9" i="7" s="1"/>
  <c r="I1096" i="7"/>
  <c r="O1125" i="7" s="1"/>
  <c r="O1123" i="7" s="1"/>
  <c r="P15" i="7"/>
  <c r="Q15" i="7" s="1"/>
  <c r="I1255" i="7"/>
  <c r="W8" i="7"/>
  <c r="X8" i="7" s="1"/>
  <c r="B16" i="5"/>
  <c r="B14" i="5"/>
  <c r="Q17" i="12"/>
  <c r="C17" i="12" s="1"/>
  <c r="C33" i="12" s="1"/>
  <c r="C16" i="4" s="1"/>
  <c r="G16" i="4" s="1"/>
  <c r="I16" i="4" s="1"/>
  <c r="Q18" i="12"/>
  <c r="C5" i="12"/>
  <c r="I596" i="7"/>
  <c r="I11" i="7"/>
  <c r="J11" i="7" s="1"/>
  <c r="I1065" i="7"/>
  <c r="P14" i="7"/>
  <c r="Q14" i="7" s="1"/>
  <c r="C14" i="7" s="1"/>
  <c r="C30" i="7" s="1"/>
  <c r="I792" i="7"/>
  <c r="P5" i="7"/>
  <c r="I1224" i="7"/>
  <c r="W7" i="7"/>
  <c r="X7" i="7" s="1"/>
  <c r="C7" i="7" s="1"/>
  <c r="C23" i="7" s="1"/>
  <c r="I1408" i="7"/>
  <c r="O1437" i="7" s="1"/>
  <c r="O1435" i="7" s="1"/>
  <c r="W13" i="7"/>
  <c r="X13" i="7" s="1"/>
  <c r="B27" i="3"/>
  <c r="T2" i="9"/>
  <c r="C13" i="5"/>
  <c r="C3" i="10"/>
  <c r="E3" i="10" s="1"/>
  <c r="G3" i="10" s="1"/>
  <c r="C80" i="5" s="1"/>
  <c r="I415" i="7"/>
  <c r="I5" i="7"/>
  <c r="I16" i="7"/>
  <c r="J16" i="7" s="1"/>
  <c r="C16" i="7" s="1"/>
  <c r="C32" i="7" s="1"/>
  <c r="I882" i="7"/>
  <c r="P8" i="7"/>
  <c r="Q8" i="7" s="1"/>
  <c r="I1377" i="7"/>
  <c r="W12" i="7"/>
  <c r="X12" i="7" s="1"/>
  <c r="C234" i="12"/>
  <c r="D234" i="12" s="1"/>
  <c r="Z6" i="12" s="1"/>
  <c r="C113" i="12"/>
  <c r="D113" i="12" s="1"/>
  <c r="D5" i="7"/>
  <c r="F11" i="7"/>
  <c r="F27" i="7" s="1"/>
  <c r="D13" i="7"/>
  <c r="F6" i="7"/>
  <c r="F22" i="7" s="1"/>
  <c r="D8" i="7"/>
  <c r="F14" i="7"/>
  <c r="F30" i="7" s="1"/>
  <c r="D16" i="7"/>
  <c r="F8" i="7"/>
  <c r="F24" i="7" s="1"/>
  <c r="D10" i="7"/>
  <c r="F16" i="7"/>
  <c r="F32" i="7" s="1"/>
  <c r="F5" i="7"/>
  <c r="F21" i="7" s="1"/>
  <c r="D7" i="7"/>
  <c r="F13" i="7"/>
  <c r="F29" i="7" s="1"/>
  <c r="D15" i="7"/>
  <c r="B6" i="7"/>
  <c r="F10" i="7"/>
  <c r="F26" i="7" s="1"/>
  <c r="D12" i="7"/>
  <c r="F7" i="7"/>
  <c r="F23" i="7" s="1"/>
  <c r="D9" i="7"/>
  <c r="F15" i="7"/>
  <c r="F31" i="7" s="1"/>
  <c r="D17" i="7"/>
  <c r="M18" i="7"/>
  <c r="Y18" i="7"/>
  <c r="K18" i="7"/>
  <c r="AA18" i="7"/>
  <c r="T18" i="7"/>
  <c r="R18" i="7"/>
  <c r="D41" i="7"/>
  <c r="C42" i="7" s="1"/>
  <c r="I70" i="7"/>
  <c r="H390" i="7"/>
  <c r="H353" i="7"/>
  <c r="H222" i="7"/>
  <c r="I449" i="7"/>
  <c r="I75" i="7" s="1"/>
  <c r="H75" i="7"/>
  <c r="I497" i="7"/>
  <c r="I123" i="7" s="1"/>
  <c r="H123" i="7"/>
  <c r="I553" i="7"/>
  <c r="I179" i="7" s="1"/>
  <c r="H179" i="7"/>
  <c r="I721" i="7"/>
  <c r="I347" i="7" s="1"/>
  <c r="H347" i="7"/>
  <c r="I417" i="7"/>
  <c r="I43" i="7" s="1"/>
  <c r="H43" i="7"/>
  <c r="I431" i="7"/>
  <c r="I57" i="7" s="1"/>
  <c r="H57" i="7"/>
  <c r="I447" i="7"/>
  <c r="I73" i="7" s="1"/>
  <c r="H73" i="7"/>
  <c r="I455" i="7"/>
  <c r="I81" i="7" s="1"/>
  <c r="H81" i="7"/>
  <c r="I471" i="7"/>
  <c r="I97" i="7" s="1"/>
  <c r="H97" i="7"/>
  <c r="I487" i="7"/>
  <c r="I113" i="7" s="1"/>
  <c r="H113" i="7"/>
  <c r="I503" i="7"/>
  <c r="I129" i="7" s="1"/>
  <c r="H129" i="7"/>
  <c r="I519" i="7"/>
  <c r="I145" i="7" s="1"/>
  <c r="H145" i="7"/>
  <c r="I543" i="7"/>
  <c r="I169" i="7" s="1"/>
  <c r="H169" i="7"/>
  <c r="I233" i="7"/>
  <c r="I623" i="7"/>
  <c r="I249" i="7" s="1"/>
  <c r="H249" i="7"/>
  <c r="I639" i="7"/>
  <c r="I265" i="7" s="1"/>
  <c r="H265" i="7"/>
  <c r="I647" i="7"/>
  <c r="I273" i="7" s="1"/>
  <c r="H273" i="7"/>
  <c r="I663" i="7"/>
  <c r="I289" i="7" s="1"/>
  <c r="H289" i="7"/>
  <c r="I679" i="7"/>
  <c r="I305" i="7" s="1"/>
  <c r="H305" i="7"/>
  <c r="I687" i="7"/>
  <c r="I313" i="7" s="1"/>
  <c r="H313" i="7"/>
  <c r="I703" i="7"/>
  <c r="I329" i="7" s="1"/>
  <c r="H329" i="7"/>
  <c r="I711" i="7"/>
  <c r="I337" i="7" s="1"/>
  <c r="H337" i="7"/>
  <c r="I719" i="7"/>
  <c r="H345" i="7"/>
  <c r="I735" i="7"/>
  <c r="I361" i="7" s="1"/>
  <c r="H361" i="7"/>
  <c r="I743" i="7"/>
  <c r="I369" i="7" s="1"/>
  <c r="H369" i="7"/>
  <c r="I418" i="7"/>
  <c r="I44" i="7" s="1"/>
  <c r="H44" i="7"/>
  <c r="I424" i="7"/>
  <c r="I50" i="7" s="1"/>
  <c r="H50" i="7"/>
  <c r="I432" i="7"/>
  <c r="I58" i="7" s="1"/>
  <c r="H58" i="7"/>
  <c r="I440" i="7"/>
  <c r="I66" i="7" s="1"/>
  <c r="H66" i="7"/>
  <c r="I448" i="7"/>
  <c r="I74" i="7" s="1"/>
  <c r="H74" i="7"/>
  <c r="I456" i="7"/>
  <c r="I82" i="7" s="1"/>
  <c r="H82" i="7"/>
  <c r="I464" i="7"/>
  <c r="I90" i="7" s="1"/>
  <c r="H90" i="7"/>
  <c r="I472" i="7"/>
  <c r="I98" i="7" s="1"/>
  <c r="H98" i="7"/>
  <c r="I480" i="7"/>
  <c r="I106" i="7" s="1"/>
  <c r="H106" i="7"/>
  <c r="I488" i="7"/>
  <c r="I114" i="7" s="1"/>
  <c r="H114" i="7"/>
  <c r="I496" i="7"/>
  <c r="I122" i="7" s="1"/>
  <c r="H122" i="7"/>
  <c r="I504" i="7"/>
  <c r="I130" i="7" s="1"/>
  <c r="H130" i="7"/>
  <c r="I512" i="7"/>
  <c r="I138" i="7" s="1"/>
  <c r="H138" i="7"/>
  <c r="I520" i="7"/>
  <c r="I146" i="7" s="1"/>
  <c r="H146" i="7"/>
  <c r="I528" i="7"/>
  <c r="I154" i="7" s="1"/>
  <c r="H154" i="7"/>
  <c r="I536" i="7"/>
  <c r="I162" i="7" s="1"/>
  <c r="H162" i="7"/>
  <c r="I544" i="7"/>
  <c r="I170" i="7" s="1"/>
  <c r="H170" i="7"/>
  <c r="I552" i="7"/>
  <c r="I178" i="7" s="1"/>
  <c r="H178" i="7"/>
  <c r="I560" i="7"/>
  <c r="I186" i="7" s="1"/>
  <c r="H186" i="7"/>
  <c r="I194" i="7"/>
  <c r="I576" i="7"/>
  <c r="I202" i="7" s="1"/>
  <c r="H202" i="7"/>
  <c r="I210" i="7"/>
  <c r="I592" i="7"/>
  <c r="I218" i="7" s="1"/>
  <c r="H218" i="7"/>
  <c r="I600" i="7"/>
  <c r="I226" i="7" s="1"/>
  <c r="H226" i="7"/>
  <c r="I608" i="7"/>
  <c r="I234" i="7" s="1"/>
  <c r="H234" i="7"/>
  <c r="I616" i="7"/>
  <c r="I242" i="7" s="1"/>
  <c r="H242" i="7"/>
  <c r="I624" i="7"/>
  <c r="I250" i="7" s="1"/>
  <c r="H250" i="7"/>
  <c r="I632" i="7"/>
  <c r="I258" i="7" s="1"/>
  <c r="H258" i="7"/>
  <c r="I640" i="7"/>
  <c r="I266" i="7" s="1"/>
  <c r="H266" i="7"/>
  <c r="I648" i="7"/>
  <c r="I274" i="7" s="1"/>
  <c r="H274" i="7"/>
  <c r="I656" i="7"/>
  <c r="I282" i="7" s="1"/>
  <c r="H282" i="7"/>
  <c r="I664" i="7"/>
  <c r="I290" i="7" s="1"/>
  <c r="H290" i="7"/>
  <c r="I672" i="7"/>
  <c r="I298" i="7" s="1"/>
  <c r="H298" i="7"/>
  <c r="I680" i="7"/>
  <c r="I306" i="7" s="1"/>
  <c r="H306" i="7"/>
  <c r="I688" i="7"/>
  <c r="H314" i="7"/>
  <c r="I696" i="7"/>
  <c r="I322" i="7" s="1"/>
  <c r="H322" i="7"/>
  <c r="I704" i="7"/>
  <c r="I330" i="7" s="1"/>
  <c r="H330" i="7"/>
  <c r="I712" i="7"/>
  <c r="I338" i="7" s="1"/>
  <c r="H338" i="7"/>
  <c r="I720" i="7"/>
  <c r="I346" i="7" s="1"/>
  <c r="H346" i="7"/>
  <c r="I728" i="7"/>
  <c r="I354" i="7" s="1"/>
  <c r="H354" i="7"/>
  <c r="I736" i="7"/>
  <c r="I362" i="7" s="1"/>
  <c r="H362" i="7"/>
  <c r="I744" i="7"/>
  <c r="I370" i="7" s="1"/>
  <c r="H370" i="7"/>
  <c r="I752" i="7"/>
  <c r="I378" i="7" s="1"/>
  <c r="H378" i="7"/>
  <c r="I386" i="7"/>
  <c r="I394" i="7"/>
  <c r="I402" i="7"/>
  <c r="H394" i="7"/>
  <c r="H359" i="7"/>
  <c r="H233" i="7"/>
  <c r="I419" i="7"/>
  <c r="I45" i="7" s="1"/>
  <c r="H45" i="7"/>
  <c r="I465" i="7"/>
  <c r="I91" i="7" s="1"/>
  <c r="H91" i="7"/>
  <c r="I489" i="7"/>
  <c r="I115" i="7" s="1"/>
  <c r="H115" i="7"/>
  <c r="I521" i="7"/>
  <c r="I147" i="7" s="1"/>
  <c r="H147" i="7"/>
  <c r="I545" i="7"/>
  <c r="I171" i="7" s="1"/>
  <c r="H171" i="7"/>
  <c r="I569" i="7"/>
  <c r="I195" i="7" s="1"/>
  <c r="H195" i="7"/>
  <c r="I593" i="7"/>
  <c r="I219" i="7" s="1"/>
  <c r="H219" i="7"/>
  <c r="I609" i="7"/>
  <c r="I235" i="7" s="1"/>
  <c r="H235" i="7"/>
  <c r="I633" i="7"/>
  <c r="I259" i="7" s="1"/>
  <c r="H259" i="7"/>
  <c r="I649" i="7"/>
  <c r="I275" i="7" s="1"/>
  <c r="H275" i="7"/>
  <c r="I673" i="7"/>
  <c r="I299" i="7" s="1"/>
  <c r="H299" i="7"/>
  <c r="I705" i="7"/>
  <c r="I331" i="7" s="1"/>
  <c r="H331" i="7"/>
  <c r="I737" i="7"/>
  <c r="I363" i="7" s="1"/>
  <c r="H363" i="7"/>
  <c r="I761" i="7"/>
  <c r="I387" i="7" s="1"/>
  <c r="H387" i="7"/>
  <c r="I426" i="7"/>
  <c r="I52" i="7" s="1"/>
  <c r="H52" i="7"/>
  <c r="I450" i="7"/>
  <c r="I76" i="7" s="1"/>
  <c r="H76" i="7"/>
  <c r="I466" i="7"/>
  <c r="I92" i="7" s="1"/>
  <c r="H92" i="7"/>
  <c r="I482" i="7"/>
  <c r="I108" i="7" s="1"/>
  <c r="H108" i="7"/>
  <c r="I490" i="7"/>
  <c r="I116" i="7" s="1"/>
  <c r="H116" i="7"/>
  <c r="I498" i="7"/>
  <c r="I124" i="7" s="1"/>
  <c r="H124" i="7"/>
  <c r="I514" i="7"/>
  <c r="I140" i="7" s="1"/>
  <c r="H140" i="7"/>
  <c r="I522" i="7"/>
  <c r="I148" i="7" s="1"/>
  <c r="H148" i="7"/>
  <c r="I530" i="7"/>
  <c r="I156" i="7" s="1"/>
  <c r="H156" i="7"/>
  <c r="I538" i="7"/>
  <c r="I164" i="7" s="1"/>
  <c r="H164" i="7"/>
  <c r="I546" i="7"/>
  <c r="I172" i="7" s="1"/>
  <c r="H172" i="7"/>
  <c r="I554" i="7"/>
  <c r="I180" i="7" s="1"/>
  <c r="H180" i="7"/>
  <c r="I562" i="7"/>
  <c r="I188" i="7" s="1"/>
  <c r="H188" i="7"/>
  <c r="I570" i="7"/>
  <c r="I196" i="7" s="1"/>
  <c r="H196" i="7"/>
  <c r="I578" i="7"/>
  <c r="I204" i="7" s="1"/>
  <c r="H204" i="7"/>
  <c r="I594" i="7"/>
  <c r="I220" i="7" s="1"/>
  <c r="H220" i="7"/>
  <c r="I602" i="7"/>
  <c r="I228" i="7" s="1"/>
  <c r="H228" i="7"/>
  <c r="I610" i="7"/>
  <c r="I236" i="7" s="1"/>
  <c r="H236" i="7"/>
  <c r="I618" i="7"/>
  <c r="I244" i="7" s="1"/>
  <c r="H244" i="7"/>
  <c r="I626" i="7"/>
  <c r="I252" i="7" s="1"/>
  <c r="H252" i="7"/>
  <c r="I634" i="7"/>
  <c r="I260" i="7" s="1"/>
  <c r="H260" i="7"/>
  <c r="I642" i="7"/>
  <c r="I268" i="7" s="1"/>
  <c r="H268" i="7"/>
  <c r="I650" i="7"/>
  <c r="I276" i="7" s="1"/>
  <c r="H276" i="7"/>
  <c r="I658" i="7"/>
  <c r="I284" i="7" s="1"/>
  <c r="H284" i="7"/>
  <c r="I666" i="7"/>
  <c r="I292" i="7" s="1"/>
  <c r="H292" i="7"/>
  <c r="I674" i="7"/>
  <c r="I300" i="7" s="1"/>
  <c r="H300" i="7"/>
  <c r="I682" i="7"/>
  <c r="I308" i="7" s="1"/>
  <c r="H308" i="7"/>
  <c r="I690" i="7"/>
  <c r="I316" i="7" s="1"/>
  <c r="H316" i="7"/>
  <c r="I698" i="7"/>
  <c r="I324" i="7" s="1"/>
  <c r="H324" i="7"/>
  <c r="I706" i="7"/>
  <c r="I332" i="7" s="1"/>
  <c r="H332" i="7"/>
  <c r="I714" i="7"/>
  <c r="I340" i="7" s="1"/>
  <c r="H340" i="7"/>
  <c r="I722" i="7"/>
  <c r="I348" i="7" s="1"/>
  <c r="H348" i="7"/>
  <c r="I730" i="7"/>
  <c r="I356" i="7" s="1"/>
  <c r="H356" i="7"/>
  <c r="I738" i="7"/>
  <c r="I364" i="7" s="1"/>
  <c r="H364" i="7"/>
  <c r="I746" i="7"/>
  <c r="I372" i="7" s="1"/>
  <c r="H372" i="7"/>
  <c r="I754" i="7"/>
  <c r="I380" i="7" s="1"/>
  <c r="H380" i="7"/>
  <c r="I762" i="7"/>
  <c r="I388" i="7" s="1"/>
  <c r="H388" i="7"/>
  <c r="I770" i="7"/>
  <c r="I396" i="7" s="1"/>
  <c r="H396" i="7"/>
  <c r="I778" i="7"/>
  <c r="I404" i="7" s="1"/>
  <c r="H404" i="7"/>
  <c r="H386" i="7"/>
  <c r="H210" i="7"/>
  <c r="I457" i="7"/>
  <c r="I83" i="7" s="1"/>
  <c r="H83" i="7"/>
  <c r="I505" i="7"/>
  <c r="I131" i="7" s="1"/>
  <c r="H131" i="7"/>
  <c r="I537" i="7"/>
  <c r="I163" i="7" s="1"/>
  <c r="H163" i="7"/>
  <c r="I577" i="7"/>
  <c r="I203" i="7" s="1"/>
  <c r="H203" i="7"/>
  <c r="I617" i="7"/>
  <c r="I243" i="7" s="1"/>
  <c r="H243" i="7"/>
  <c r="I657" i="7"/>
  <c r="I283" i="7" s="1"/>
  <c r="H283" i="7"/>
  <c r="I697" i="7"/>
  <c r="I323" i="7" s="1"/>
  <c r="H323" i="7"/>
  <c r="I745" i="7"/>
  <c r="I371" i="7" s="1"/>
  <c r="H371" i="7"/>
  <c r="I777" i="7"/>
  <c r="I403" i="7" s="1"/>
  <c r="H403" i="7"/>
  <c r="I434" i="7"/>
  <c r="I60" i="7" s="1"/>
  <c r="H60" i="7"/>
  <c r="I442" i="7"/>
  <c r="I68" i="7" s="1"/>
  <c r="H68" i="7"/>
  <c r="I458" i="7"/>
  <c r="I84" i="7" s="1"/>
  <c r="H84" i="7"/>
  <c r="I474" i="7"/>
  <c r="H100" i="7"/>
  <c r="I506" i="7"/>
  <c r="I132" i="7" s="1"/>
  <c r="H132" i="7"/>
  <c r="I586" i="7"/>
  <c r="I212" i="7" s="1"/>
  <c r="H212" i="7"/>
  <c r="I420" i="7"/>
  <c r="I46" i="7" s="1"/>
  <c r="H46" i="7"/>
  <c r="I427" i="7"/>
  <c r="I53" i="7" s="1"/>
  <c r="H53" i="7"/>
  <c r="I435" i="7"/>
  <c r="I61" i="7" s="1"/>
  <c r="H61" i="7"/>
  <c r="I443" i="7"/>
  <c r="I69" i="7" s="1"/>
  <c r="H69" i="7"/>
  <c r="I451" i="7"/>
  <c r="I77" i="7" s="1"/>
  <c r="H77" i="7"/>
  <c r="I459" i="7"/>
  <c r="I85" i="7" s="1"/>
  <c r="H85" i="7"/>
  <c r="I467" i="7"/>
  <c r="I93" i="7" s="1"/>
  <c r="H93" i="7"/>
  <c r="I475" i="7"/>
  <c r="I101" i="7" s="1"/>
  <c r="H101" i="7"/>
  <c r="I483" i="7"/>
  <c r="I109" i="7" s="1"/>
  <c r="H109" i="7"/>
  <c r="I491" i="7"/>
  <c r="I117" i="7" s="1"/>
  <c r="H117" i="7"/>
  <c r="I499" i="7"/>
  <c r="I125" i="7" s="1"/>
  <c r="H125" i="7"/>
  <c r="I507" i="7"/>
  <c r="I133" i="7" s="1"/>
  <c r="H133" i="7"/>
  <c r="I515" i="7"/>
  <c r="I141" i="7" s="1"/>
  <c r="H141" i="7"/>
  <c r="I523" i="7"/>
  <c r="I149" i="7" s="1"/>
  <c r="H149" i="7"/>
  <c r="I531" i="7"/>
  <c r="I157" i="7" s="1"/>
  <c r="H157" i="7"/>
  <c r="I539" i="7"/>
  <c r="I165" i="7" s="1"/>
  <c r="H165" i="7"/>
  <c r="I547" i="7"/>
  <c r="I173" i="7" s="1"/>
  <c r="H173" i="7"/>
  <c r="I555" i="7"/>
  <c r="I181" i="7" s="1"/>
  <c r="H181" i="7"/>
  <c r="I563" i="7"/>
  <c r="I189" i="7" s="1"/>
  <c r="H189" i="7"/>
  <c r="I571" i="7"/>
  <c r="I197" i="7" s="1"/>
  <c r="H197" i="7"/>
  <c r="I579" i="7"/>
  <c r="I205" i="7" s="1"/>
  <c r="H205" i="7"/>
  <c r="I587" i="7"/>
  <c r="I213" i="7" s="1"/>
  <c r="H213" i="7"/>
  <c r="I595" i="7"/>
  <c r="I221" i="7" s="1"/>
  <c r="H221" i="7"/>
  <c r="I603" i="7"/>
  <c r="I229" i="7" s="1"/>
  <c r="H229" i="7"/>
  <c r="I611" i="7"/>
  <c r="I237" i="7" s="1"/>
  <c r="H237" i="7"/>
  <c r="I619" i="7"/>
  <c r="I245" i="7" s="1"/>
  <c r="H245" i="7"/>
  <c r="I627" i="7"/>
  <c r="H253" i="7"/>
  <c r="I635" i="7"/>
  <c r="I261" i="7" s="1"/>
  <c r="H261" i="7"/>
  <c r="I643" i="7"/>
  <c r="I269" i="7" s="1"/>
  <c r="H269" i="7"/>
  <c r="I651" i="7"/>
  <c r="I277" i="7" s="1"/>
  <c r="H277" i="7"/>
  <c r="I659" i="7"/>
  <c r="I285" i="7" s="1"/>
  <c r="H285" i="7"/>
  <c r="I667" i="7"/>
  <c r="I293" i="7" s="1"/>
  <c r="H293" i="7"/>
  <c r="I675" i="7"/>
  <c r="I301" i="7" s="1"/>
  <c r="H301" i="7"/>
  <c r="I683" i="7"/>
  <c r="I309" i="7" s="1"/>
  <c r="H309" i="7"/>
  <c r="I691" i="7"/>
  <c r="I317" i="7" s="1"/>
  <c r="H317" i="7"/>
  <c r="I699" i="7"/>
  <c r="I325" i="7" s="1"/>
  <c r="H325" i="7"/>
  <c r="I707" i="7"/>
  <c r="I333" i="7" s="1"/>
  <c r="H333" i="7"/>
  <c r="I715" i="7"/>
  <c r="I341" i="7" s="1"/>
  <c r="H341" i="7"/>
  <c r="I723" i="7"/>
  <c r="I349" i="7" s="1"/>
  <c r="H349" i="7"/>
  <c r="I731" i="7"/>
  <c r="I357" i="7" s="1"/>
  <c r="H357" i="7"/>
  <c r="I739" i="7"/>
  <c r="I365" i="7" s="1"/>
  <c r="H365" i="7"/>
  <c r="I747" i="7"/>
  <c r="I373" i="7" s="1"/>
  <c r="H373" i="7"/>
  <c r="I755" i="7"/>
  <c r="I381" i="7" s="1"/>
  <c r="H381" i="7"/>
  <c r="I763" i="7"/>
  <c r="I389" i="7" s="1"/>
  <c r="H389" i="7"/>
  <c r="I771" i="7"/>
  <c r="I397" i="7" s="1"/>
  <c r="H397" i="7"/>
  <c r="I779" i="7"/>
  <c r="I405" i="7" s="1"/>
  <c r="H405" i="7"/>
  <c r="H382" i="7"/>
  <c r="H194" i="7"/>
  <c r="I433" i="7"/>
  <c r="I59" i="7" s="1"/>
  <c r="H59" i="7"/>
  <c r="I713" i="7"/>
  <c r="I339" i="7" s="1"/>
  <c r="H339" i="7"/>
  <c r="I102" i="7"/>
  <c r="I492" i="7"/>
  <c r="I118" i="7" s="1"/>
  <c r="H118" i="7"/>
  <c r="I500" i="7"/>
  <c r="I126" i="7" s="1"/>
  <c r="H126" i="7"/>
  <c r="I166" i="7"/>
  <c r="I556" i="7"/>
  <c r="I182" i="7" s="1"/>
  <c r="H182" i="7"/>
  <c r="I572" i="7"/>
  <c r="I198" i="7" s="1"/>
  <c r="H198" i="7"/>
  <c r="I580" i="7"/>
  <c r="I206" i="7" s="1"/>
  <c r="H206" i="7"/>
  <c r="I604" i="7"/>
  <c r="I230" i="7" s="1"/>
  <c r="H230" i="7"/>
  <c r="I612" i="7"/>
  <c r="I238" i="7" s="1"/>
  <c r="H238" i="7"/>
  <c r="I620" i="7"/>
  <c r="I246" i="7" s="1"/>
  <c r="H246" i="7"/>
  <c r="I628" i="7"/>
  <c r="I254" i="7" s="1"/>
  <c r="H254" i="7"/>
  <c r="I636" i="7"/>
  <c r="I262" i="7" s="1"/>
  <c r="H262" i="7"/>
  <c r="I644" i="7"/>
  <c r="I270" i="7" s="1"/>
  <c r="H270" i="7"/>
  <c r="I652" i="7"/>
  <c r="I278" i="7" s="1"/>
  <c r="H278" i="7"/>
  <c r="I660" i="7"/>
  <c r="I286" i="7" s="1"/>
  <c r="H286" i="7"/>
  <c r="I668" i="7"/>
  <c r="I294" i="7" s="1"/>
  <c r="H294" i="7"/>
  <c r="I676" i="7"/>
  <c r="I302" i="7" s="1"/>
  <c r="H302" i="7"/>
  <c r="I684" i="7"/>
  <c r="I310" i="7" s="1"/>
  <c r="H310" i="7"/>
  <c r="I700" i="7"/>
  <c r="I326" i="7" s="1"/>
  <c r="H326" i="7"/>
  <c r="I708" i="7"/>
  <c r="I334" i="7" s="1"/>
  <c r="H334" i="7"/>
  <c r="I716" i="7"/>
  <c r="I342" i="7" s="1"/>
  <c r="H342" i="7"/>
  <c r="I724" i="7"/>
  <c r="I350" i="7" s="1"/>
  <c r="H350" i="7"/>
  <c r="I732" i="7"/>
  <c r="I358" i="7" s="1"/>
  <c r="H358" i="7"/>
  <c r="I740" i="7"/>
  <c r="I366" i="7" s="1"/>
  <c r="H366" i="7"/>
  <c r="I748" i="7"/>
  <c r="I374" i="7" s="1"/>
  <c r="H374" i="7"/>
  <c r="I382" i="7"/>
  <c r="I390" i="7"/>
  <c r="I398" i="7"/>
  <c r="H377" i="7"/>
  <c r="H166" i="7"/>
  <c r="I473" i="7"/>
  <c r="I99" i="7" s="1"/>
  <c r="H99" i="7"/>
  <c r="I428" i="7"/>
  <c r="I54" i="7" s="1"/>
  <c r="H54" i="7"/>
  <c r="I436" i="7"/>
  <c r="I62" i="7" s="1"/>
  <c r="H62" i="7"/>
  <c r="I452" i="7"/>
  <c r="I78" i="7" s="1"/>
  <c r="H78" i="7"/>
  <c r="I460" i="7"/>
  <c r="I86" i="7" s="1"/>
  <c r="H86" i="7"/>
  <c r="I468" i="7"/>
  <c r="I94" i="7" s="1"/>
  <c r="H94" i="7"/>
  <c r="I484" i="7"/>
  <c r="I110" i="7" s="1"/>
  <c r="H110" i="7"/>
  <c r="I134" i="7"/>
  <c r="I516" i="7"/>
  <c r="I142" i="7" s="1"/>
  <c r="H142" i="7"/>
  <c r="I524" i="7"/>
  <c r="I150" i="7" s="1"/>
  <c r="H150" i="7"/>
  <c r="I532" i="7"/>
  <c r="I158" i="7" s="1"/>
  <c r="H158" i="7"/>
  <c r="I548" i="7"/>
  <c r="I174" i="7" s="1"/>
  <c r="H174" i="7"/>
  <c r="I564" i="7"/>
  <c r="I190" i="7" s="1"/>
  <c r="H190" i="7"/>
  <c r="I588" i="7"/>
  <c r="I214" i="7" s="1"/>
  <c r="H214" i="7"/>
  <c r="I692" i="7"/>
  <c r="I318" i="7" s="1"/>
  <c r="H318" i="7"/>
  <c r="I421" i="7"/>
  <c r="I47" i="7" s="1"/>
  <c r="H47" i="7"/>
  <c r="I429" i="7"/>
  <c r="I55" i="7" s="1"/>
  <c r="H55" i="7"/>
  <c r="I437" i="7"/>
  <c r="I63" i="7" s="1"/>
  <c r="H63" i="7"/>
  <c r="I445" i="7"/>
  <c r="I71" i="7" s="1"/>
  <c r="H71" i="7"/>
  <c r="I453" i="7"/>
  <c r="I79" i="7" s="1"/>
  <c r="H79" i="7"/>
  <c r="I461" i="7"/>
  <c r="I87" i="7" s="1"/>
  <c r="H87" i="7"/>
  <c r="I469" i="7"/>
  <c r="I95" i="7" s="1"/>
  <c r="H95" i="7"/>
  <c r="I477" i="7"/>
  <c r="I103" i="7" s="1"/>
  <c r="H103" i="7"/>
  <c r="I485" i="7"/>
  <c r="I111" i="7" s="1"/>
  <c r="H111" i="7"/>
  <c r="I493" i="7"/>
  <c r="I119" i="7" s="1"/>
  <c r="H119" i="7"/>
  <c r="I501" i="7"/>
  <c r="I127" i="7" s="1"/>
  <c r="H127" i="7"/>
  <c r="I509" i="7"/>
  <c r="I135" i="7" s="1"/>
  <c r="H135" i="7"/>
  <c r="I517" i="7"/>
  <c r="I143" i="7" s="1"/>
  <c r="H143" i="7"/>
  <c r="I525" i="7"/>
  <c r="I151" i="7" s="1"/>
  <c r="H151" i="7"/>
  <c r="I533" i="7"/>
  <c r="I159" i="7" s="1"/>
  <c r="H159" i="7"/>
  <c r="I541" i="7"/>
  <c r="I167" i="7" s="1"/>
  <c r="H167" i="7"/>
  <c r="I549" i="7"/>
  <c r="I175" i="7" s="1"/>
  <c r="H175" i="7"/>
  <c r="I557" i="7"/>
  <c r="I183" i="7" s="1"/>
  <c r="H183" i="7"/>
  <c r="I565" i="7"/>
  <c r="I191" i="7" s="1"/>
  <c r="H191" i="7"/>
  <c r="I573" i="7"/>
  <c r="I199" i="7" s="1"/>
  <c r="H199" i="7"/>
  <c r="I581" i="7"/>
  <c r="I207" i="7" s="1"/>
  <c r="H207" i="7"/>
  <c r="I589" i="7"/>
  <c r="I215" i="7" s="1"/>
  <c r="H215" i="7"/>
  <c r="I597" i="7"/>
  <c r="I223" i="7" s="1"/>
  <c r="H223" i="7"/>
  <c r="I605" i="7"/>
  <c r="I231" i="7" s="1"/>
  <c r="H231" i="7"/>
  <c r="I613" i="7"/>
  <c r="I239" i="7" s="1"/>
  <c r="H239" i="7"/>
  <c r="I621" i="7"/>
  <c r="I247" i="7" s="1"/>
  <c r="H247" i="7"/>
  <c r="I629" i="7"/>
  <c r="I255" i="7" s="1"/>
  <c r="H255" i="7"/>
  <c r="I637" i="7"/>
  <c r="I263" i="7" s="1"/>
  <c r="H263" i="7"/>
  <c r="I645" i="7"/>
  <c r="I271" i="7" s="1"/>
  <c r="H271" i="7"/>
  <c r="I653" i="7"/>
  <c r="I279" i="7" s="1"/>
  <c r="H279" i="7"/>
  <c r="I661" i="7"/>
  <c r="I287" i="7" s="1"/>
  <c r="H287" i="7"/>
  <c r="I669" i="7"/>
  <c r="I295" i="7" s="1"/>
  <c r="H295" i="7"/>
  <c r="I677" i="7"/>
  <c r="I303" i="7" s="1"/>
  <c r="H303" i="7"/>
  <c r="I685" i="7"/>
  <c r="I311" i="7" s="1"/>
  <c r="H311" i="7"/>
  <c r="I693" i="7"/>
  <c r="I319" i="7" s="1"/>
  <c r="H319" i="7"/>
  <c r="I701" i="7"/>
  <c r="I327" i="7" s="1"/>
  <c r="H327" i="7"/>
  <c r="I709" i="7"/>
  <c r="I335" i="7" s="1"/>
  <c r="H335" i="7"/>
  <c r="I717" i="7"/>
  <c r="I343" i="7" s="1"/>
  <c r="H343" i="7"/>
  <c r="I725" i="7"/>
  <c r="I351" i="7" s="1"/>
  <c r="H351" i="7"/>
  <c r="I359" i="7"/>
  <c r="I741" i="7"/>
  <c r="I367" i="7" s="1"/>
  <c r="H367" i="7"/>
  <c r="I749" i="7"/>
  <c r="H375" i="7"/>
  <c r="I757" i="7"/>
  <c r="I383" i="7" s="1"/>
  <c r="H383" i="7"/>
  <c r="I765" i="7"/>
  <c r="I391" i="7" s="1"/>
  <c r="H391" i="7"/>
  <c r="I773" i="7"/>
  <c r="I399" i="7" s="1"/>
  <c r="H399" i="7"/>
  <c r="H41" i="7"/>
  <c r="H134" i="7"/>
  <c r="I441" i="7"/>
  <c r="I67" i="7" s="1"/>
  <c r="H67" i="7"/>
  <c r="I481" i="7"/>
  <c r="I107" i="7" s="1"/>
  <c r="H107" i="7"/>
  <c r="I513" i="7"/>
  <c r="I139" i="7" s="1"/>
  <c r="H139" i="7"/>
  <c r="I529" i="7"/>
  <c r="I155" i="7" s="1"/>
  <c r="H155" i="7"/>
  <c r="I561" i="7"/>
  <c r="I187" i="7" s="1"/>
  <c r="H187" i="7"/>
  <c r="I585" i="7"/>
  <c r="I211" i="7" s="1"/>
  <c r="H211" i="7"/>
  <c r="I601" i="7"/>
  <c r="I227" i="7" s="1"/>
  <c r="H227" i="7"/>
  <c r="I625" i="7"/>
  <c r="I251" i="7" s="1"/>
  <c r="H251" i="7"/>
  <c r="I641" i="7"/>
  <c r="I267" i="7" s="1"/>
  <c r="H267" i="7"/>
  <c r="I665" i="7"/>
  <c r="I291" i="7" s="1"/>
  <c r="H291" i="7"/>
  <c r="I689" i="7"/>
  <c r="I315" i="7" s="1"/>
  <c r="H315" i="7"/>
  <c r="I729" i="7"/>
  <c r="I355" i="7" s="1"/>
  <c r="H355" i="7"/>
  <c r="I753" i="7"/>
  <c r="I379" i="7" s="1"/>
  <c r="H379" i="7"/>
  <c r="I769" i="7"/>
  <c r="I395" i="7" s="1"/>
  <c r="H395" i="7"/>
  <c r="I416" i="7"/>
  <c r="I42" i="7" s="1"/>
  <c r="H42" i="7"/>
  <c r="I422" i="7"/>
  <c r="I48" i="7" s="1"/>
  <c r="H48" i="7"/>
  <c r="I430" i="7"/>
  <c r="I56" i="7" s="1"/>
  <c r="H56" i="7"/>
  <c r="I438" i="7"/>
  <c r="I64" i="7" s="1"/>
  <c r="H64" i="7"/>
  <c r="I446" i="7"/>
  <c r="I72" i="7" s="1"/>
  <c r="H72" i="7"/>
  <c r="I454" i="7"/>
  <c r="I80" i="7" s="1"/>
  <c r="H80" i="7"/>
  <c r="I462" i="7"/>
  <c r="I88" i="7" s="1"/>
  <c r="H88" i="7"/>
  <c r="I470" i="7"/>
  <c r="I96" i="7" s="1"/>
  <c r="H96" i="7"/>
  <c r="I478" i="7"/>
  <c r="I104" i="7" s="1"/>
  <c r="H104" i="7"/>
  <c r="I486" i="7"/>
  <c r="I112" i="7" s="1"/>
  <c r="H112" i="7"/>
  <c r="I494" i="7"/>
  <c r="I120" i="7" s="1"/>
  <c r="H120" i="7"/>
  <c r="I502" i="7"/>
  <c r="I128" i="7" s="1"/>
  <c r="H128" i="7"/>
  <c r="I510" i="7"/>
  <c r="I136" i="7" s="1"/>
  <c r="H136" i="7"/>
  <c r="I518" i="7"/>
  <c r="I144" i="7" s="1"/>
  <c r="H144" i="7"/>
  <c r="I526" i="7"/>
  <c r="I152" i="7" s="1"/>
  <c r="H152" i="7"/>
  <c r="I534" i="7"/>
  <c r="I160" i="7" s="1"/>
  <c r="H160" i="7"/>
  <c r="I542" i="7"/>
  <c r="I168" i="7" s="1"/>
  <c r="H168" i="7"/>
  <c r="I550" i="7"/>
  <c r="I176" i="7" s="1"/>
  <c r="H176" i="7"/>
  <c r="I558" i="7"/>
  <c r="I184" i="7" s="1"/>
  <c r="H184" i="7"/>
  <c r="I566" i="7"/>
  <c r="H192" i="7"/>
  <c r="I574" i="7"/>
  <c r="I200" i="7" s="1"/>
  <c r="H200" i="7"/>
  <c r="I582" i="7"/>
  <c r="I208" i="7" s="1"/>
  <c r="H208" i="7"/>
  <c r="I590" i="7"/>
  <c r="I216" i="7" s="1"/>
  <c r="H216" i="7"/>
  <c r="I598" i="7"/>
  <c r="I224" i="7" s="1"/>
  <c r="H224" i="7"/>
  <c r="I606" i="7"/>
  <c r="I232" i="7" s="1"/>
  <c r="H232" i="7"/>
  <c r="I614" i="7"/>
  <c r="I240" i="7" s="1"/>
  <c r="H240" i="7"/>
  <c r="I622" i="7"/>
  <c r="I248" i="7" s="1"/>
  <c r="H248" i="7"/>
  <c r="I630" i="7"/>
  <c r="I256" i="7" s="1"/>
  <c r="H256" i="7"/>
  <c r="I638" i="7"/>
  <c r="I264" i="7" s="1"/>
  <c r="H264" i="7"/>
  <c r="I646" i="7"/>
  <c r="I272" i="7" s="1"/>
  <c r="H272" i="7"/>
  <c r="I654" i="7"/>
  <c r="I280" i="7" s="1"/>
  <c r="H280" i="7"/>
  <c r="I662" i="7"/>
  <c r="I288" i="7" s="1"/>
  <c r="H288" i="7"/>
  <c r="I670" i="7"/>
  <c r="I296" i="7" s="1"/>
  <c r="H296" i="7"/>
  <c r="I678" i="7"/>
  <c r="I304" i="7" s="1"/>
  <c r="H304" i="7"/>
  <c r="I686" i="7"/>
  <c r="I312" i="7" s="1"/>
  <c r="H312" i="7"/>
  <c r="I694" i="7"/>
  <c r="I320" i="7" s="1"/>
  <c r="H320" i="7"/>
  <c r="I702" i="7"/>
  <c r="I328" i="7" s="1"/>
  <c r="H328" i="7"/>
  <c r="I710" i="7"/>
  <c r="I336" i="7" s="1"/>
  <c r="H336" i="7"/>
  <c r="I718" i="7"/>
  <c r="I344" i="7" s="1"/>
  <c r="H344" i="7"/>
  <c r="I726" i="7"/>
  <c r="I352" i="7" s="1"/>
  <c r="H352" i="7"/>
  <c r="I734" i="7"/>
  <c r="I360" i="7" s="1"/>
  <c r="H360" i="7"/>
  <c r="I368" i="7"/>
  <c r="I750" i="7"/>
  <c r="I376" i="7" s="1"/>
  <c r="H376" i="7"/>
  <c r="I758" i="7"/>
  <c r="I384" i="7" s="1"/>
  <c r="H384" i="7"/>
  <c r="I766" i="7"/>
  <c r="I392" i="7" s="1"/>
  <c r="H392" i="7"/>
  <c r="I774" i="7"/>
  <c r="I400" i="7" s="1"/>
  <c r="H400" i="7"/>
  <c r="H402" i="7"/>
  <c r="H368" i="7"/>
  <c r="H102" i="7"/>
  <c r="I425" i="7"/>
  <c r="I51" i="7" s="1"/>
  <c r="H51" i="7"/>
  <c r="I681" i="7"/>
  <c r="I307" i="7" s="1"/>
  <c r="H307" i="7"/>
  <c r="I423" i="7"/>
  <c r="I49" i="7" s="1"/>
  <c r="H49" i="7"/>
  <c r="I439" i="7"/>
  <c r="I65" i="7" s="1"/>
  <c r="H65" i="7"/>
  <c r="I463" i="7"/>
  <c r="I89" i="7" s="1"/>
  <c r="H89" i="7"/>
  <c r="I479" i="7"/>
  <c r="I105" i="7" s="1"/>
  <c r="H105" i="7"/>
  <c r="I495" i="7"/>
  <c r="I121" i="7" s="1"/>
  <c r="H121" i="7"/>
  <c r="I511" i="7"/>
  <c r="I137" i="7" s="1"/>
  <c r="H137" i="7"/>
  <c r="I527" i="7"/>
  <c r="I153" i="7" s="1"/>
  <c r="H153" i="7"/>
  <c r="I535" i="7"/>
  <c r="H161" i="7"/>
  <c r="I551" i="7"/>
  <c r="I177" i="7" s="1"/>
  <c r="H177" i="7"/>
  <c r="I559" i="7"/>
  <c r="I185" i="7" s="1"/>
  <c r="H185" i="7"/>
  <c r="I567" i="7"/>
  <c r="I193" i="7" s="1"/>
  <c r="H193" i="7"/>
  <c r="I575" i="7"/>
  <c r="I201" i="7" s="1"/>
  <c r="H201" i="7"/>
  <c r="I583" i="7"/>
  <c r="I209" i="7" s="1"/>
  <c r="H209" i="7"/>
  <c r="I591" i="7"/>
  <c r="I217" i="7" s="1"/>
  <c r="H217" i="7"/>
  <c r="I599" i="7"/>
  <c r="I225" i="7" s="1"/>
  <c r="H225" i="7"/>
  <c r="I615" i="7"/>
  <c r="I241" i="7" s="1"/>
  <c r="H241" i="7"/>
  <c r="I631" i="7"/>
  <c r="I257" i="7" s="1"/>
  <c r="H257" i="7"/>
  <c r="I655" i="7"/>
  <c r="I281" i="7" s="1"/>
  <c r="H281" i="7"/>
  <c r="I671" i="7"/>
  <c r="I297" i="7" s="1"/>
  <c r="H297" i="7"/>
  <c r="I695" i="7"/>
  <c r="I321" i="7" s="1"/>
  <c r="H321" i="7"/>
  <c r="I353" i="7"/>
  <c r="I377" i="7"/>
  <c r="I759" i="7"/>
  <c r="I385" i="7" s="1"/>
  <c r="H385" i="7"/>
  <c r="I767" i="7"/>
  <c r="I393" i="7" s="1"/>
  <c r="H393" i="7"/>
  <c r="I775" i="7"/>
  <c r="I401" i="7" s="1"/>
  <c r="H401" i="7"/>
  <c r="H398" i="7"/>
  <c r="H70" i="7"/>
  <c r="D42" i="7"/>
  <c r="C43" i="7" s="1"/>
  <c r="D43" i="7" s="1"/>
  <c r="C44" i="7" s="1"/>
  <c r="O1195" i="7"/>
  <c r="O1193" i="7" s="1"/>
  <c r="O1223" i="7"/>
  <c r="O1221" i="7" s="1"/>
  <c r="O1345" i="7"/>
  <c r="O1343" i="7" s="1"/>
  <c r="O1284" i="7"/>
  <c r="O1282" i="7" s="1"/>
  <c r="O1407" i="7"/>
  <c r="O1405" i="7" s="1"/>
  <c r="C793" i="7"/>
  <c r="D793" i="7" s="1"/>
  <c r="O850" i="7"/>
  <c r="O848" i="7" s="1"/>
  <c r="O822" i="7"/>
  <c r="O820" i="7" s="1"/>
  <c r="O881" i="7"/>
  <c r="O879" i="7" s="1"/>
  <c r="O911" i="7"/>
  <c r="O909" i="7" s="1"/>
  <c r="O1095" i="7"/>
  <c r="O1093" i="7" s="1"/>
  <c r="O1156" i="7"/>
  <c r="O1154" i="7" s="1"/>
  <c r="O1064" i="7"/>
  <c r="O1062" i="7" s="1"/>
  <c r="C416" i="7"/>
  <c r="D416" i="7" s="1"/>
  <c r="B408" i="7"/>
  <c r="I41" i="7" l="1"/>
  <c r="C9" i="7"/>
  <c r="C25" i="7" s="1"/>
  <c r="Y80" i="5"/>
  <c r="M80" i="5"/>
  <c r="U80" i="5"/>
  <c r="H80" i="5"/>
  <c r="AC80" i="5"/>
  <c r="Q80" i="5"/>
  <c r="C15" i="7"/>
  <c r="C31" i="7" s="1"/>
  <c r="C12" i="7"/>
  <c r="C28" i="7" s="1"/>
  <c r="B13" i="7"/>
  <c r="Z80" i="5"/>
  <c r="N80" i="5"/>
  <c r="V80" i="5"/>
  <c r="I80" i="5"/>
  <c r="AD80" i="5"/>
  <c r="R80" i="5"/>
  <c r="B16" i="7"/>
  <c r="C13" i="7"/>
  <c r="C29" i="7" s="1"/>
  <c r="I1530" i="7"/>
  <c r="C10" i="7"/>
  <c r="C26" i="7" s="1"/>
  <c r="I222" i="7"/>
  <c r="O252" i="7" s="1"/>
  <c r="O250" i="7" s="1"/>
  <c r="B15" i="7"/>
  <c r="I192" i="7"/>
  <c r="I161" i="7"/>
  <c r="I1157" i="7"/>
  <c r="B11" i="7"/>
  <c r="I18" i="7"/>
  <c r="B14" i="7"/>
  <c r="B7" i="7"/>
  <c r="F33" i="7"/>
  <c r="F35" i="7" s="1"/>
  <c r="C14" i="5"/>
  <c r="C16" i="5"/>
  <c r="X5" i="7"/>
  <c r="W17" i="7"/>
  <c r="C21" i="12"/>
  <c r="C18" i="12"/>
  <c r="C1167" i="7"/>
  <c r="D1167" i="7" s="1"/>
  <c r="P17" i="7"/>
  <c r="Q5" i="7"/>
  <c r="I100" i="7"/>
  <c r="B10" i="7"/>
  <c r="C170" i="12"/>
  <c r="D170" i="12" s="1"/>
  <c r="O1254" i="7"/>
  <c r="O1252" i="7" s="1"/>
  <c r="D16" i="5"/>
  <c r="D14" i="5"/>
  <c r="P69" i="7"/>
  <c r="H407" i="7"/>
  <c r="I375" i="7"/>
  <c r="O405" i="7" s="1"/>
  <c r="O403" i="7" s="1"/>
  <c r="J5" i="7"/>
  <c r="I17" i="7"/>
  <c r="B5" i="7"/>
  <c r="C11" i="7"/>
  <c r="C27" i="7" s="1"/>
  <c r="J8" i="7"/>
  <c r="C8" i="7" s="1"/>
  <c r="C24" i="7" s="1"/>
  <c r="B8" i="7"/>
  <c r="O1034" i="7"/>
  <c r="O1032" i="7" s="1"/>
  <c r="I253" i="7"/>
  <c r="W18" i="7"/>
  <c r="P97" i="7"/>
  <c r="I314" i="7"/>
  <c r="I345" i="7"/>
  <c r="P18" i="7"/>
  <c r="B9" i="7"/>
  <c r="B12" i="7"/>
  <c r="C235" i="12"/>
  <c r="D235" i="12" s="1"/>
  <c r="C114" i="12"/>
  <c r="D114" i="12" s="1"/>
  <c r="L7" i="12" s="1"/>
  <c r="F18" i="7"/>
  <c r="D18" i="7"/>
  <c r="O130" i="7"/>
  <c r="O128" i="7" s="1"/>
  <c r="O71" i="7"/>
  <c r="O69" i="7" s="1"/>
  <c r="O221" i="7"/>
  <c r="O219" i="7" s="1"/>
  <c r="O191" i="7"/>
  <c r="O189" i="7" s="1"/>
  <c r="O160" i="7"/>
  <c r="O158" i="7" s="1"/>
  <c r="O313" i="7"/>
  <c r="O311" i="7" s="1"/>
  <c r="O657" i="7"/>
  <c r="O655" i="7" s="1"/>
  <c r="O748" i="7"/>
  <c r="O746" i="7" s="1"/>
  <c r="O374" i="7"/>
  <c r="O372" i="7" s="1"/>
  <c r="O445" i="7"/>
  <c r="O443" i="7" s="1"/>
  <c r="O504" i="7"/>
  <c r="O502" i="7" s="1"/>
  <c r="O565" i="7"/>
  <c r="O563" i="7" s="1"/>
  <c r="O283" i="7"/>
  <c r="O281" i="7" s="1"/>
  <c r="O99" i="7"/>
  <c r="O97" i="7" s="1"/>
  <c r="O344" i="7"/>
  <c r="O342" i="7" s="1"/>
  <c r="O473" i="7"/>
  <c r="O471" i="7" s="1"/>
  <c r="I780" i="7"/>
  <c r="O779" i="7"/>
  <c r="O777" i="7" s="1"/>
  <c r="O626" i="7"/>
  <c r="O624" i="7" s="1"/>
  <c r="O534" i="7"/>
  <c r="O532" i="7" s="1"/>
  <c r="O718" i="7"/>
  <c r="O716" i="7" s="1"/>
  <c r="O595" i="7"/>
  <c r="O593" i="7" s="1"/>
  <c r="O687" i="7"/>
  <c r="O685" i="7" s="1"/>
  <c r="D44" i="7"/>
  <c r="C45" i="7" s="1"/>
  <c r="D45" i="7" s="1"/>
  <c r="C46" i="7" s="1"/>
  <c r="D46" i="7" s="1"/>
  <c r="C47" i="7" s="1"/>
  <c r="D47" i="7" s="1"/>
  <c r="C48" i="7" s="1"/>
  <c r="D48" i="7" s="1"/>
  <c r="C49" i="7" s="1"/>
  <c r="D49" i="7" s="1"/>
  <c r="C50" i="7" s="1"/>
  <c r="D50" i="7" s="1"/>
  <c r="C51" i="7" s="1"/>
  <c r="D51" i="7" s="1"/>
  <c r="C52" i="7" s="1"/>
  <c r="D52" i="7" s="1"/>
  <c r="C53" i="7" s="1"/>
  <c r="D53" i="7" s="1"/>
  <c r="C54" i="7" s="1"/>
  <c r="D54" i="7" s="1"/>
  <c r="C55" i="7" s="1"/>
  <c r="D55" i="7" s="1"/>
  <c r="C56" i="7" s="1"/>
  <c r="D56" i="7" s="1"/>
  <c r="C57" i="7" s="1"/>
  <c r="D57" i="7" s="1"/>
  <c r="C58" i="7" s="1"/>
  <c r="D58" i="7" s="1"/>
  <c r="C59" i="7" s="1"/>
  <c r="D59" i="7" s="1"/>
  <c r="C60" i="7" s="1"/>
  <c r="D60" i="7" s="1"/>
  <c r="C61" i="7" s="1"/>
  <c r="D61" i="7" s="1"/>
  <c r="C62" i="7" s="1"/>
  <c r="D62" i="7" s="1"/>
  <c r="C63" i="7" s="1"/>
  <c r="D63" i="7" s="1"/>
  <c r="C64" i="7" s="1"/>
  <c r="D64" i="7" s="1"/>
  <c r="C65" i="7" s="1"/>
  <c r="D65" i="7" s="1"/>
  <c r="C66" i="7" s="1"/>
  <c r="D66" i="7" s="1"/>
  <c r="C67" i="7" s="1"/>
  <c r="D67" i="7" s="1"/>
  <c r="C68" i="7" s="1"/>
  <c r="D68" i="7" s="1"/>
  <c r="C69" i="7" s="1"/>
  <c r="D69" i="7" s="1"/>
  <c r="C70" i="7" s="1"/>
  <c r="D70" i="7" s="1"/>
  <c r="C71" i="7" s="1"/>
  <c r="D71" i="7" s="1"/>
  <c r="C72" i="7" s="1"/>
  <c r="D72" i="7" s="1"/>
  <c r="C73" i="7" s="1"/>
  <c r="D73" i="7" s="1"/>
  <c r="C74" i="7" s="1"/>
  <c r="D74" i="7" s="1"/>
  <c r="C75" i="7" s="1"/>
  <c r="D75" i="7" s="1"/>
  <c r="C76" i="7" s="1"/>
  <c r="D76" i="7" s="1"/>
  <c r="C77" i="7" s="1"/>
  <c r="D77" i="7" s="1"/>
  <c r="C78" i="7" s="1"/>
  <c r="D78" i="7" s="1"/>
  <c r="C79" i="7" s="1"/>
  <c r="D79" i="7" s="1"/>
  <c r="C80" i="7" s="1"/>
  <c r="D80" i="7" s="1"/>
  <c r="C81" i="7" s="1"/>
  <c r="D81" i="7" s="1"/>
  <c r="C82" i="7" s="1"/>
  <c r="D82" i="7" s="1"/>
  <c r="C83" i="7" s="1"/>
  <c r="D83" i="7" s="1"/>
  <c r="C84" i="7" s="1"/>
  <c r="D84" i="7" s="1"/>
  <c r="C85" i="7" s="1"/>
  <c r="D85" i="7" s="1"/>
  <c r="C86" i="7" s="1"/>
  <c r="D86" i="7" s="1"/>
  <c r="C87" i="7" s="1"/>
  <c r="D87" i="7" s="1"/>
  <c r="C88" i="7" s="1"/>
  <c r="D88" i="7" s="1"/>
  <c r="C89" i="7" s="1"/>
  <c r="D89" i="7" s="1"/>
  <c r="C90" i="7" s="1"/>
  <c r="D90" i="7" s="1"/>
  <c r="C91" i="7" s="1"/>
  <c r="D91" i="7" s="1"/>
  <c r="C92" i="7" s="1"/>
  <c r="D92" i="7" s="1"/>
  <c r="C93" i="7" s="1"/>
  <c r="D93" i="7" s="1"/>
  <c r="C94" i="7" s="1"/>
  <c r="D94" i="7" s="1"/>
  <c r="C95" i="7" s="1"/>
  <c r="D95" i="7" s="1"/>
  <c r="C96" i="7" s="1"/>
  <c r="D96" i="7" s="1"/>
  <c r="C97" i="7" s="1"/>
  <c r="D97" i="7" s="1"/>
  <c r="C98" i="7" s="1"/>
  <c r="D98" i="7" s="1"/>
  <c r="C99" i="7" s="1"/>
  <c r="D99" i="7" s="1"/>
  <c r="C100" i="7" s="1"/>
  <c r="D100" i="7" s="1"/>
  <c r="C101" i="7" s="1"/>
  <c r="D101" i="7" s="1"/>
  <c r="C102" i="7" s="1"/>
  <c r="D102" i="7" s="1"/>
  <c r="C103" i="7" s="1"/>
  <c r="D103" i="7" s="1"/>
  <c r="C104" i="7" s="1"/>
  <c r="D104" i="7" s="1"/>
  <c r="C105" i="7" s="1"/>
  <c r="D105" i="7" s="1"/>
  <c r="C106" i="7" s="1"/>
  <c r="D106" i="7" s="1"/>
  <c r="C107" i="7" s="1"/>
  <c r="D107" i="7" s="1"/>
  <c r="C108" i="7" s="1"/>
  <c r="D108" i="7" s="1"/>
  <c r="C109" i="7" s="1"/>
  <c r="D109" i="7" s="1"/>
  <c r="C110" i="7" s="1"/>
  <c r="D110" i="7" s="1"/>
  <c r="C111" i="7" s="1"/>
  <c r="D111" i="7" s="1"/>
  <c r="C112" i="7" s="1"/>
  <c r="D112" i="7" s="1"/>
  <c r="C113" i="7" s="1"/>
  <c r="D113" i="7" s="1"/>
  <c r="C114" i="7" s="1"/>
  <c r="D114" i="7" s="1"/>
  <c r="C115" i="7" s="1"/>
  <c r="D115" i="7" s="1"/>
  <c r="C116" i="7" s="1"/>
  <c r="D116" i="7" s="1"/>
  <c r="C117" i="7" s="1"/>
  <c r="D117" i="7" s="1"/>
  <c r="C118" i="7" s="1"/>
  <c r="D118" i="7" s="1"/>
  <c r="C119" i="7" s="1"/>
  <c r="D119" i="7" s="1"/>
  <c r="C120" i="7" s="1"/>
  <c r="D120" i="7" s="1"/>
  <c r="C121" i="7" s="1"/>
  <c r="D121" i="7" s="1"/>
  <c r="C122" i="7" s="1"/>
  <c r="D122" i="7" s="1"/>
  <c r="C123" i="7" s="1"/>
  <c r="D123" i="7" s="1"/>
  <c r="C124" i="7" s="1"/>
  <c r="D124" i="7" s="1"/>
  <c r="C125" i="7" s="1"/>
  <c r="D125" i="7" s="1"/>
  <c r="C126" i="7" s="1"/>
  <c r="D126" i="7" s="1"/>
  <c r="C127" i="7" s="1"/>
  <c r="D127" i="7" s="1"/>
  <c r="C128" i="7" s="1"/>
  <c r="D128" i="7" s="1"/>
  <c r="C129" i="7" s="1"/>
  <c r="D129" i="7" s="1"/>
  <c r="C130" i="7" s="1"/>
  <c r="D130" i="7" s="1"/>
  <c r="C131" i="7" s="1"/>
  <c r="D131" i="7" s="1"/>
  <c r="C132" i="7" s="1"/>
  <c r="D132" i="7" s="1"/>
  <c r="C133" i="7" s="1"/>
  <c r="D133" i="7" s="1"/>
  <c r="C134" i="7" s="1"/>
  <c r="D134" i="7" s="1"/>
  <c r="C135" i="7" s="1"/>
  <c r="D135" i="7" s="1"/>
  <c r="C136" i="7" s="1"/>
  <c r="D136" i="7" s="1"/>
  <c r="C137" i="7" s="1"/>
  <c r="D137" i="7" s="1"/>
  <c r="C138" i="7" s="1"/>
  <c r="D138" i="7" s="1"/>
  <c r="C139" i="7" s="1"/>
  <c r="D139" i="7" s="1"/>
  <c r="C140" i="7" s="1"/>
  <c r="D140" i="7" s="1"/>
  <c r="C141" i="7" s="1"/>
  <c r="D141" i="7" s="1"/>
  <c r="C142" i="7" s="1"/>
  <c r="D142" i="7" s="1"/>
  <c r="C143" i="7" s="1"/>
  <c r="D143" i="7" s="1"/>
  <c r="C144" i="7" s="1"/>
  <c r="D144" i="7" s="1"/>
  <c r="C145" i="7" s="1"/>
  <c r="D145" i="7" s="1"/>
  <c r="C146" i="7" s="1"/>
  <c r="D146" i="7" s="1"/>
  <c r="C147" i="7" s="1"/>
  <c r="D147" i="7" s="1"/>
  <c r="C148" i="7" s="1"/>
  <c r="D148" i="7" s="1"/>
  <c r="C149" i="7" s="1"/>
  <c r="D149" i="7" s="1"/>
  <c r="C150" i="7" s="1"/>
  <c r="D150" i="7" s="1"/>
  <c r="C151" i="7" s="1"/>
  <c r="D151" i="7" s="1"/>
  <c r="C152" i="7" s="1"/>
  <c r="D152" i="7" s="1"/>
  <c r="C153" i="7" s="1"/>
  <c r="D153" i="7" s="1"/>
  <c r="C154" i="7" s="1"/>
  <c r="D154" i="7" s="1"/>
  <c r="C155" i="7" s="1"/>
  <c r="D155" i="7" s="1"/>
  <c r="C156" i="7" s="1"/>
  <c r="D156" i="7" s="1"/>
  <c r="C157" i="7" s="1"/>
  <c r="D157" i="7" s="1"/>
  <c r="C158" i="7" s="1"/>
  <c r="D158" i="7" s="1"/>
  <c r="C159" i="7" s="1"/>
  <c r="D159" i="7" s="1"/>
  <c r="C160" i="7" s="1"/>
  <c r="D160" i="7" s="1"/>
  <c r="C161" i="7" s="1"/>
  <c r="D161" i="7" s="1"/>
  <c r="C162" i="7" s="1"/>
  <c r="D162" i="7" s="1"/>
  <c r="C163" i="7" s="1"/>
  <c r="D163" i="7" s="1"/>
  <c r="C164" i="7" s="1"/>
  <c r="D164" i="7" s="1"/>
  <c r="C165" i="7" s="1"/>
  <c r="D165" i="7" s="1"/>
  <c r="C166" i="7" s="1"/>
  <c r="D166" i="7" s="1"/>
  <c r="C167" i="7" s="1"/>
  <c r="D167" i="7" s="1"/>
  <c r="C168" i="7" s="1"/>
  <c r="D168" i="7" s="1"/>
  <c r="C169" i="7" s="1"/>
  <c r="D169" i="7" s="1"/>
  <c r="C170" i="7" s="1"/>
  <c r="D170" i="7" s="1"/>
  <c r="C171" i="7" s="1"/>
  <c r="D171" i="7" s="1"/>
  <c r="C172" i="7" s="1"/>
  <c r="D172" i="7" s="1"/>
  <c r="C173" i="7" s="1"/>
  <c r="D173" i="7" s="1"/>
  <c r="C174" i="7" s="1"/>
  <c r="D174" i="7" s="1"/>
  <c r="C175" i="7" s="1"/>
  <c r="D175" i="7" s="1"/>
  <c r="C176" i="7" s="1"/>
  <c r="D176" i="7" s="1"/>
  <c r="C177" i="7" s="1"/>
  <c r="D177" i="7" s="1"/>
  <c r="C178" i="7" s="1"/>
  <c r="D178" i="7" s="1"/>
  <c r="C179" i="7" s="1"/>
  <c r="D179" i="7" s="1"/>
  <c r="C180" i="7" s="1"/>
  <c r="D180" i="7" s="1"/>
  <c r="C181" i="7" s="1"/>
  <c r="D181" i="7" s="1"/>
  <c r="C182" i="7" s="1"/>
  <c r="D182" i="7" s="1"/>
  <c r="C183" i="7" s="1"/>
  <c r="D183" i="7" s="1"/>
  <c r="C184" i="7" s="1"/>
  <c r="D184" i="7" s="1"/>
  <c r="C185" i="7" s="1"/>
  <c r="D185" i="7" s="1"/>
  <c r="C186" i="7" s="1"/>
  <c r="D186" i="7" s="1"/>
  <c r="C187" i="7" s="1"/>
  <c r="D187" i="7" s="1"/>
  <c r="C188" i="7" s="1"/>
  <c r="D188" i="7" s="1"/>
  <c r="C189" i="7" s="1"/>
  <c r="D189" i="7" s="1"/>
  <c r="C190" i="7" s="1"/>
  <c r="D190" i="7" s="1"/>
  <c r="C191" i="7" s="1"/>
  <c r="D191" i="7" s="1"/>
  <c r="C192" i="7" s="1"/>
  <c r="D192" i="7" s="1"/>
  <c r="C193" i="7" s="1"/>
  <c r="D193" i="7" s="1"/>
  <c r="C194" i="7" s="1"/>
  <c r="D194" i="7" s="1"/>
  <c r="C195" i="7" s="1"/>
  <c r="D195" i="7" s="1"/>
  <c r="C196" i="7" s="1"/>
  <c r="D196" i="7" s="1"/>
  <c r="C197" i="7" s="1"/>
  <c r="D197" i="7" s="1"/>
  <c r="C198" i="7" s="1"/>
  <c r="D198" i="7" s="1"/>
  <c r="C199" i="7" s="1"/>
  <c r="D199" i="7" s="1"/>
  <c r="C200" i="7" s="1"/>
  <c r="D200" i="7" s="1"/>
  <c r="C201" i="7" s="1"/>
  <c r="D201" i="7" s="1"/>
  <c r="C202" i="7" s="1"/>
  <c r="D202" i="7" s="1"/>
  <c r="C203" i="7" s="1"/>
  <c r="D203" i="7" s="1"/>
  <c r="C204" i="7" s="1"/>
  <c r="D204" i="7" s="1"/>
  <c r="C205" i="7" s="1"/>
  <c r="D205" i="7" s="1"/>
  <c r="C206" i="7" s="1"/>
  <c r="D206" i="7" s="1"/>
  <c r="C207" i="7" s="1"/>
  <c r="D207" i="7" s="1"/>
  <c r="C208" i="7" s="1"/>
  <c r="D208" i="7" s="1"/>
  <c r="C209" i="7" s="1"/>
  <c r="D209" i="7" s="1"/>
  <c r="C210" i="7" s="1"/>
  <c r="D210" i="7" s="1"/>
  <c r="C211" i="7" s="1"/>
  <c r="D211" i="7" s="1"/>
  <c r="C212" i="7" s="1"/>
  <c r="D212" i="7" s="1"/>
  <c r="C213" i="7" s="1"/>
  <c r="D213" i="7" s="1"/>
  <c r="C214" i="7" s="1"/>
  <c r="D214" i="7" s="1"/>
  <c r="C215" i="7" s="1"/>
  <c r="D215" i="7" s="1"/>
  <c r="C216" i="7" s="1"/>
  <c r="D216" i="7" s="1"/>
  <c r="C217" i="7" s="1"/>
  <c r="D217" i="7" s="1"/>
  <c r="C218" i="7" s="1"/>
  <c r="D218" i="7" s="1"/>
  <c r="C219" i="7" s="1"/>
  <c r="D219" i="7" s="1"/>
  <c r="C220" i="7" s="1"/>
  <c r="D220" i="7" s="1"/>
  <c r="C221" i="7" s="1"/>
  <c r="D221" i="7" s="1"/>
  <c r="C222" i="7" s="1"/>
  <c r="D222" i="7" s="1"/>
  <c r="C223" i="7" s="1"/>
  <c r="D223" i="7" s="1"/>
  <c r="C224" i="7" s="1"/>
  <c r="D224" i="7" s="1"/>
  <c r="C225" i="7" s="1"/>
  <c r="D225" i="7" s="1"/>
  <c r="C226" i="7" s="1"/>
  <c r="D226" i="7" s="1"/>
  <c r="C227" i="7" s="1"/>
  <c r="D227" i="7" s="1"/>
  <c r="C228" i="7" s="1"/>
  <c r="D228" i="7" s="1"/>
  <c r="C229" i="7" s="1"/>
  <c r="D229" i="7" s="1"/>
  <c r="C230" i="7" s="1"/>
  <c r="D230" i="7" s="1"/>
  <c r="C231" i="7" s="1"/>
  <c r="D231" i="7" s="1"/>
  <c r="C232" i="7" s="1"/>
  <c r="D232" i="7" s="1"/>
  <c r="C233" i="7" s="1"/>
  <c r="D233" i="7" s="1"/>
  <c r="C234" i="7" s="1"/>
  <c r="D234" i="7" s="1"/>
  <c r="C235" i="7" s="1"/>
  <c r="D235" i="7" s="1"/>
  <c r="C236" i="7" s="1"/>
  <c r="D236" i="7" s="1"/>
  <c r="C237" i="7" s="1"/>
  <c r="D237" i="7" s="1"/>
  <c r="C238" i="7" s="1"/>
  <c r="D238" i="7" s="1"/>
  <c r="C239" i="7" s="1"/>
  <c r="D239" i="7" s="1"/>
  <c r="C240" i="7" s="1"/>
  <c r="D240" i="7" s="1"/>
  <c r="C241" i="7" s="1"/>
  <c r="D241" i="7" s="1"/>
  <c r="C242" i="7" s="1"/>
  <c r="D242" i="7" s="1"/>
  <c r="C243" i="7" s="1"/>
  <c r="D243" i="7" s="1"/>
  <c r="C244" i="7" s="1"/>
  <c r="D244" i="7" s="1"/>
  <c r="C245" i="7" s="1"/>
  <c r="D245" i="7" s="1"/>
  <c r="C246" i="7" s="1"/>
  <c r="D246" i="7" s="1"/>
  <c r="C247" i="7" s="1"/>
  <c r="D247" i="7" s="1"/>
  <c r="C248" i="7" s="1"/>
  <c r="D248" i="7" s="1"/>
  <c r="C249" i="7" s="1"/>
  <c r="D249" i="7" s="1"/>
  <c r="C250" i="7" s="1"/>
  <c r="D250" i="7" s="1"/>
  <c r="C251" i="7" s="1"/>
  <c r="D251" i="7" s="1"/>
  <c r="C252" i="7" s="1"/>
  <c r="D252" i="7" s="1"/>
  <c r="C253" i="7" s="1"/>
  <c r="D253" i="7" s="1"/>
  <c r="C254" i="7" s="1"/>
  <c r="D254" i="7" s="1"/>
  <c r="C255" i="7" s="1"/>
  <c r="D255" i="7" s="1"/>
  <c r="C256" i="7" s="1"/>
  <c r="D256" i="7" s="1"/>
  <c r="C257" i="7" s="1"/>
  <c r="D257" i="7" s="1"/>
  <c r="C258" i="7" s="1"/>
  <c r="D258" i="7" s="1"/>
  <c r="C259" i="7" s="1"/>
  <c r="D259" i="7" s="1"/>
  <c r="C260" i="7" s="1"/>
  <c r="D260" i="7" s="1"/>
  <c r="C261" i="7" s="1"/>
  <c r="D261" i="7" s="1"/>
  <c r="C262" i="7" s="1"/>
  <c r="D262" i="7" s="1"/>
  <c r="C263" i="7" s="1"/>
  <c r="D263" i="7" s="1"/>
  <c r="C264" i="7" s="1"/>
  <c r="D264" i="7" s="1"/>
  <c r="C265" i="7" s="1"/>
  <c r="D265" i="7" s="1"/>
  <c r="C266" i="7" s="1"/>
  <c r="D266" i="7" s="1"/>
  <c r="C267" i="7" s="1"/>
  <c r="D267" i="7" s="1"/>
  <c r="C268" i="7" s="1"/>
  <c r="D268" i="7" s="1"/>
  <c r="C269" i="7" s="1"/>
  <c r="D269" i="7" s="1"/>
  <c r="C270" i="7" s="1"/>
  <c r="D270" i="7" s="1"/>
  <c r="C271" i="7" s="1"/>
  <c r="D271" i="7" s="1"/>
  <c r="C272" i="7" s="1"/>
  <c r="D272" i="7" s="1"/>
  <c r="C273" i="7" s="1"/>
  <c r="D273" i="7" s="1"/>
  <c r="C274" i="7" s="1"/>
  <c r="D274" i="7" s="1"/>
  <c r="C275" i="7" s="1"/>
  <c r="D275" i="7" s="1"/>
  <c r="C276" i="7" s="1"/>
  <c r="D276" i="7" s="1"/>
  <c r="C277" i="7" s="1"/>
  <c r="D277" i="7" s="1"/>
  <c r="C278" i="7" s="1"/>
  <c r="D278" i="7" s="1"/>
  <c r="C279" i="7" s="1"/>
  <c r="D279" i="7" s="1"/>
  <c r="C280" i="7" s="1"/>
  <c r="D280" i="7" s="1"/>
  <c r="C281" i="7" s="1"/>
  <c r="D281" i="7" s="1"/>
  <c r="C282" i="7" s="1"/>
  <c r="D282" i="7" s="1"/>
  <c r="C283" i="7" s="1"/>
  <c r="D283" i="7" s="1"/>
  <c r="C284" i="7" s="1"/>
  <c r="D284" i="7" s="1"/>
  <c r="C285" i="7" s="1"/>
  <c r="D285" i="7" s="1"/>
  <c r="C286" i="7" s="1"/>
  <c r="D286" i="7" s="1"/>
  <c r="C287" i="7" s="1"/>
  <c r="D287" i="7" s="1"/>
  <c r="C288" i="7" s="1"/>
  <c r="D288" i="7" s="1"/>
  <c r="C289" i="7" s="1"/>
  <c r="D289" i="7" s="1"/>
  <c r="C290" i="7" s="1"/>
  <c r="D290" i="7" s="1"/>
  <c r="C291" i="7" s="1"/>
  <c r="D291" i="7" s="1"/>
  <c r="C292" i="7" s="1"/>
  <c r="D292" i="7" s="1"/>
  <c r="C293" i="7" s="1"/>
  <c r="D293" i="7" s="1"/>
  <c r="C294" i="7" s="1"/>
  <c r="D294" i="7" s="1"/>
  <c r="C295" i="7" s="1"/>
  <c r="D295" i="7" s="1"/>
  <c r="C296" i="7" s="1"/>
  <c r="D296" i="7" s="1"/>
  <c r="C297" i="7" s="1"/>
  <c r="D297" i="7" s="1"/>
  <c r="C298" i="7" s="1"/>
  <c r="D298" i="7" s="1"/>
  <c r="C299" i="7" s="1"/>
  <c r="D299" i="7" s="1"/>
  <c r="C300" i="7" s="1"/>
  <c r="D300" i="7" s="1"/>
  <c r="C301" i="7" s="1"/>
  <c r="D301" i="7" s="1"/>
  <c r="C302" i="7" s="1"/>
  <c r="D302" i="7" s="1"/>
  <c r="C303" i="7" s="1"/>
  <c r="D303" i="7" s="1"/>
  <c r="C304" i="7" s="1"/>
  <c r="D304" i="7" s="1"/>
  <c r="C305" i="7" s="1"/>
  <c r="D305" i="7" s="1"/>
  <c r="C306" i="7" s="1"/>
  <c r="D306" i="7" s="1"/>
  <c r="C307" i="7" s="1"/>
  <c r="D307" i="7" s="1"/>
  <c r="C308" i="7" s="1"/>
  <c r="D308" i="7" s="1"/>
  <c r="C309" i="7" s="1"/>
  <c r="D309" i="7" s="1"/>
  <c r="C310" i="7" s="1"/>
  <c r="D310" i="7" s="1"/>
  <c r="C311" i="7" s="1"/>
  <c r="D311" i="7" s="1"/>
  <c r="C312" i="7" s="1"/>
  <c r="D312" i="7" s="1"/>
  <c r="C313" i="7" s="1"/>
  <c r="D313" i="7" s="1"/>
  <c r="C314" i="7" s="1"/>
  <c r="D314" i="7" s="1"/>
  <c r="C315" i="7" s="1"/>
  <c r="D315" i="7" s="1"/>
  <c r="C316" i="7" s="1"/>
  <c r="D316" i="7" s="1"/>
  <c r="C317" i="7" s="1"/>
  <c r="D317" i="7" s="1"/>
  <c r="C318" i="7" s="1"/>
  <c r="D318" i="7" s="1"/>
  <c r="C319" i="7" s="1"/>
  <c r="D319" i="7" s="1"/>
  <c r="C320" i="7" s="1"/>
  <c r="D320" i="7" s="1"/>
  <c r="C321" i="7" s="1"/>
  <c r="D321" i="7" s="1"/>
  <c r="C322" i="7" s="1"/>
  <c r="D322" i="7" s="1"/>
  <c r="C323" i="7" s="1"/>
  <c r="D323" i="7" s="1"/>
  <c r="C324" i="7" s="1"/>
  <c r="D324" i="7" s="1"/>
  <c r="C325" i="7" s="1"/>
  <c r="D325" i="7" s="1"/>
  <c r="C326" i="7" s="1"/>
  <c r="D326" i="7" s="1"/>
  <c r="C327" i="7" s="1"/>
  <c r="D327" i="7" s="1"/>
  <c r="C328" i="7" s="1"/>
  <c r="D328" i="7" s="1"/>
  <c r="C329" i="7" s="1"/>
  <c r="D329" i="7" s="1"/>
  <c r="C330" i="7" s="1"/>
  <c r="D330" i="7" s="1"/>
  <c r="C331" i="7" s="1"/>
  <c r="D331" i="7" s="1"/>
  <c r="C332" i="7" s="1"/>
  <c r="D332" i="7" s="1"/>
  <c r="C333" i="7" s="1"/>
  <c r="D333" i="7" s="1"/>
  <c r="C334" i="7" s="1"/>
  <c r="D334" i="7" s="1"/>
  <c r="C335" i="7" s="1"/>
  <c r="D335" i="7" s="1"/>
  <c r="C336" i="7" s="1"/>
  <c r="D336" i="7" s="1"/>
  <c r="C337" i="7" s="1"/>
  <c r="D337" i="7" s="1"/>
  <c r="C338" i="7" s="1"/>
  <c r="D338" i="7" s="1"/>
  <c r="C339" i="7" s="1"/>
  <c r="D339" i="7" s="1"/>
  <c r="C340" i="7" s="1"/>
  <c r="D340" i="7" s="1"/>
  <c r="C341" i="7" s="1"/>
  <c r="D341" i="7" s="1"/>
  <c r="C342" i="7" s="1"/>
  <c r="D342" i="7" s="1"/>
  <c r="C343" i="7" s="1"/>
  <c r="D343" i="7" s="1"/>
  <c r="C344" i="7" s="1"/>
  <c r="D344" i="7" s="1"/>
  <c r="C345" i="7" s="1"/>
  <c r="D345" i="7" s="1"/>
  <c r="C346" i="7" s="1"/>
  <c r="D346" i="7" s="1"/>
  <c r="C347" i="7" s="1"/>
  <c r="D347" i="7" s="1"/>
  <c r="C348" i="7" s="1"/>
  <c r="D348" i="7" s="1"/>
  <c r="C349" i="7" s="1"/>
  <c r="D349" i="7" s="1"/>
  <c r="C350" i="7" s="1"/>
  <c r="D350" i="7" s="1"/>
  <c r="C351" i="7" s="1"/>
  <c r="D351" i="7" s="1"/>
  <c r="C352" i="7" s="1"/>
  <c r="D352" i="7" s="1"/>
  <c r="C353" i="7" s="1"/>
  <c r="D353" i="7" s="1"/>
  <c r="C354" i="7" s="1"/>
  <c r="D354" i="7" s="1"/>
  <c r="C355" i="7" s="1"/>
  <c r="D355" i="7" s="1"/>
  <c r="C356" i="7" s="1"/>
  <c r="D356" i="7" s="1"/>
  <c r="C357" i="7" s="1"/>
  <c r="D357" i="7" s="1"/>
  <c r="C358" i="7" s="1"/>
  <c r="D358" i="7" s="1"/>
  <c r="C359" i="7" s="1"/>
  <c r="D359" i="7" s="1"/>
  <c r="C360" i="7" s="1"/>
  <c r="D360" i="7" s="1"/>
  <c r="C361" i="7" s="1"/>
  <c r="D361" i="7" s="1"/>
  <c r="C362" i="7" s="1"/>
  <c r="D362" i="7" s="1"/>
  <c r="C363" i="7" s="1"/>
  <c r="D363" i="7" s="1"/>
  <c r="C364" i="7" s="1"/>
  <c r="D364" i="7" s="1"/>
  <c r="C365" i="7" s="1"/>
  <c r="D365" i="7" s="1"/>
  <c r="C366" i="7" s="1"/>
  <c r="D366" i="7" s="1"/>
  <c r="C367" i="7" s="1"/>
  <c r="D367" i="7" s="1"/>
  <c r="C368" i="7" s="1"/>
  <c r="D368" i="7" s="1"/>
  <c r="C369" i="7" s="1"/>
  <c r="D369" i="7" s="1"/>
  <c r="C370" i="7" s="1"/>
  <c r="D370" i="7" s="1"/>
  <c r="C371" i="7" s="1"/>
  <c r="D371" i="7" s="1"/>
  <c r="C372" i="7" s="1"/>
  <c r="D372" i="7" s="1"/>
  <c r="C373" i="7" s="1"/>
  <c r="D373" i="7" s="1"/>
  <c r="C374" i="7" s="1"/>
  <c r="D374" i="7" s="1"/>
  <c r="C375" i="7" s="1"/>
  <c r="D375" i="7" s="1"/>
  <c r="C376" i="7" s="1"/>
  <c r="D376" i="7" s="1"/>
  <c r="C377" i="7" s="1"/>
  <c r="D377" i="7" s="1"/>
  <c r="C378" i="7" s="1"/>
  <c r="D378" i="7" s="1"/>
  <c r="C379" i="7" s="1"/>
  <c r="D379" i="7" s="1"/>
  <c r="C380" i="7" s="1"/>
  <c r="D380" i="7" s="1"/>
  <c r="C381" i="7" s="1"/>
  <c r="D381" i="7" s="1"/>
  <c r="C382" i="7" s="1"/>
  <c r="D382" i="7" s="1"/>
  <c r="C383" i="7" s="1"/>
  <c r="D383" i="7" s="1"/>
  <c r="C384" i="7" s="1"/>
  <c r="D384" i="7" s="1"/>
  <c r="C385" i="7" s="1"/>
  <c r="D385" i="7" s="1"/>
  <c r="C386" i="7" s="1"/>
  <c r="D386" i="7" s="1"/>
  <c r="C387" i="7" s="1"/>
  <c r="D387" i="7" s="1"/>
  <c r="C388" i="7" s="1"/>
  <c r="D388" i="7" s="1"/>
  <c r="C389" i="7" s="1"/>
  <c r="D389" i="7" s="1"/>
  <c r="C390" i="7" s="1"/>
  <c r="D390" i="7" s="1"/>
  <c r="C391" i="7" s="1"/>
  <c r="D391" i="7" s="1"/>
  <c r="C392" i="7" s="1"/>
  <c r="D392" i="7" s="1"/>
  <c r="C393" i="7" s="1"/>
  <c r="D393" i="7" s="1"/>
  <c r="C394" i="7" s="1"/>
  <c r="D394" i="7" s="1"/>
  <c r="C395" i="7" s="1"/>
  <c r="D395" i="7" s="1"/>
  <c r="C396" i="7" s="1"/>
  <c r="D396" i="7" s="1"/>
  <c r="C397" i="7" s="1"/>
  <c r="D397" i="7" s="1"/>
  <c r="C398" i="7" s="1"/>
  <c r="D398" i="7" s="1"/>
  <c r="C399" i="7" s="1"/>
  <c r="D399" i="7" s="1"/>
  <c r="C400" i="7" s="1"/>
  <c r="D400" i="7" s="1"/>
  <c r="C401" i="7" s="1"/>
  <c r="D401" i="7" s="1"/>
  <c r="C402" i="7" s="1"/>
  <c r="D402" i="7" s="1"/>
  <c r="C403" i="7" s="1"/>
  <c r="D403" i="7" s="1"/>
  <c r="C404" i="7" s="1"/>
  <c r="D404" i="7" s="1"/>
  <c r="C405" i="7" s="1"/>
  <c r="D405" i="7" s="1"/>
  <c r="C1168" i="7"/>
  <c r="D1168" i="7" s="1"/>
  <c r="C794" i="7"/>
  <c r="D794" i="7" s="1"/>
  <c r="C417" i="7"/>
  <c r="D417" i="7" s="1"/>
  <c r="B18" i="7" l="1"/>
  <c r="I407" i="7"/>
  <c r="I406" i="7"/>
  <c r="J17" i="7"/>
  <c r="C5" i="7"/>
  <c r="J18" i="7"/>
  <c r="X17" i="7"/>
  <c r="X18" i="7"/>
  <c r="C171" i="12"/>
  <c r="D171" i="12" s="1"/>
  <c r="Q17" i="7"/>
  <c r="Q18" i="7"/>
  <c r="C236" i="12"/>
  <c r="D236" i="12" s="1"/>
  <c r="S5" i="12"/>
  <c r="B17" i="7"/>
  <c r="C115" i="12"/>
  <c r="D115" i="12" s="1"/>
  <c r="C1169" i="7"/>
  <c r="D1169" i="7" s="1"/>
  <c r="C795" i="7"/>
  <c r="D795" i="7" s="1"/>
  <c r="C796" i="7" s="1"/>
  <c r="D796" i="7" s="1"/>
  <c r="C418" i="7"/>
  <c r="D418" i="7" s="1"/>
  <c r="C237" i="12" l="1"/>
  <c r="D237" i="12" s="1"/>
  <c r="C21" i="7"/>
  <c r="C18" i="7"/>
  <c r="C17" i="7"/>
  <c r="C33" i="7" s="1"/>
  <c r="C172" i="12"/>
  <c r="D172" i="12" s="1"/>
  <c r="C116" i="12"/>
  <c r="D116" i="12" s="1"/>
  <c r="C1170" i="7"/>
  <c r="D1170" i="7" s="1"/>
  <c r="C797" i="7"/>
  <c r="D797" i="7" s="1"/>
  <c r="C419" i="7"/>
  <c r="D419" i="7" s="1"/>
  <c r="C173" i="12" l="1"/>
  <c r="D173" i="12" s="1"/>
  <c r="C238" i="12"/>
  <c r="D238" i="12" s="1"/>
  <c r="Z7" i="12" s="1"/>
  <c r="C11" i="4"/>
  <c r="G11" i="4" s="1"/>
  <c r="I11" i="4" s="1"/>
  <c r="C117" i="12"/>
  <c r="D117" i="12" s="1"/>
  <c r="C1171" i="7"/>
  <c r="D1171" i="7" s="1"/>
  <c r="C798" i="7"/>
  <c r="D798" i="7" s="1"/>
  <c r="C420" i="7"/>
  <c r="D420" i="7" s="1"/>
  <c r="C239" i="12" l="1"/>
  <c r="D239" i="12" s="1"/>
  <c r="C174" i="12"/>
  <c r="D174" i="12" s="1"/>
  <c r="C118" i="12"/>
  <c r="D118" i="12" s="1"/>
  <c r="L8" i="12" s="1"/>
  <c r="C1172" i="7"/>
  <c r="D1172" i="7" s="1"/>
  <c r="C799" i="7"/>
  <c r="D799" i="7" s="1"/>
  <c r="C421" i="7"/>
  <c r="D421" i="7" s="1"/>
  <c r="C175" i="12" l="1"/>
  <c r="D175" i="12" s="1"/>
  <c r="S6" i="12"/>
  <c r="C240" i="12"/>
  <c r="D240" i="12" s="1"/>
  <c r="C119" i="12"/>
  <c r="D119" i="12" s="1"/>
  <c r="C1173" i="7"/>
  <c r="D1173" i="7" s="1"/>
  <c r="C800" i="7"/>
  <c r="D800" i="7" s="1"/>
  <c r="C422" i="7"/>
  <c r="D422" i="7" s="1"/>
  <c r="C241" i="12" l="1"/>
  <c r="D241" i="12" s="1"/>
  <c r="C176" i="12"/>
  <c r="D176" i="12" s="1"/>
  <c r="C120" i="12"/>
  <c r="D120" i="12" s="1"/>
  <c r="C1174" i="7"/>
  <c r="D1174" i="7" s="1"/>
  <c r="C801" i="7"/>
  <c r="D801" i="7" s="1"/>
  <c r="C423" i="7"/>
  <c r="D423" i="7" s="1"/>
  <c r="C177" i="12" l="1"/>
  <c r="D177" i="12" s="1"/>
  <c r="C242" i="12"/>
  <c r="D242" i="12" s="1"/>
  <c r="C121" i="12"/>
  <c r="D121" i="12" s="1"/>
  <c r="C1175" i="7"/>
  <c r="D1175" i="7" s="1"/>
  <c r="C802" i="7"/>
  <c r="D802" i="7" s="1"/>
  <c r="C424" i="7"/>
  <c r="D424" i="7" s="1"/>
  <c r="C243" i="12" l="1"/>
  <c r="D243" i="12" s="1"/>
  <c r="Z8" i="12"/>
  <c r="C178" i="12"/>
  <c r="D178" i="12" s="1"/>
  <c r="C122" i="12"/>
  <c r="D122" i="12" s="1"/>
  <c r="C1176" i="7"/>
  <c r="D1176" i="7" s="1"/>
  <c r="C803" i="7"/>
  <c r="D803" i="7" s="1"/>
  <c r="C425" i="7"/>
  <c r="D425" i="7" s="1"/>
  <c r="C179" i="12" l="1"/>
  <c r="D179" i="12" s="1"/>
  <c r="S7" i="12"/>
  <c r="C244" i="12"/>
  <c r="D244" i="12" s="1"/>
  <c r="C123" i="12"/>
  <c r="D123" i="12" s="1"/>
  <c r="L9" i="12" s="1"/>
  <c r="C1177" i="7"/>
  <c r="D1177" i="7" s="1"/>
  <c r="C804" i="7"/>
  <c r="D804" i="7" s="1"/>
  <c r="C426" i="7"/>
  <c r="D426" i="7" s="1"/>
  <c r="C245" i="12" l="1"/>
  <c r="D245" i="12" s="1"/>
  <c r="C180" i="12"/>
  <c r="D180" i="12" s="1"/>
  <c r="C124" i="12"/>
  <c r="D124" i="12" s="1"/>
  <c r="C1178" i="7"/>
  <c r="D1178" i="7" s="1"/>
  <c r="C805" i="7"/>
  <c r="D805" i="7" s="1"/>
  <c r="C427" i="7"/>
  <c r="D427" i="7" s="1"/>
  <c r="C181" i="12" l="1"/>
  <c r="D181" i="12" s="1"/>
  <c r="C246" i="12"/>
  <c r="D246" i="12" s="1"/>
  <c r="C125" i="12"/>
  <c r="D125" i="12" s="1"/>
  <c r="C1179" i="7"/>
  <c r="D1179" i="7" s="1"/>
  <c r="C806" i="7"/>
  <c r="D806" i="7" s="1"/>
  <c r="C428" i="7"/>
  <c r="D428" i="7" s="1"/>
  <c r="C247" i="12" l="1"/>
  <c r="D247" i="12" s="1"/>
  <c r="Z9" i="12" s="1"/>
  <c r="C182" i="12"/>
  <c r="D182" i="12" s="1"/>
  <c r="C126" i="12"/>
  <c r="D126" i="12" s="1"/>
  <c r="C1180" i="7"/>
  <c r="D1180" i="7" s="1"/>
  <c r="C807" i="7"/>
  <c r="D807" i="7" s="1"/>
  <c r="C429" i="7"/>
  <c r="D429" i="7" s="1"/>
  <c r="C183" i="12" l="1"/>
  <c r="D183" i="12" s="1"/>
  <c r="S8" i="12"/>
  <c r="C248" i="12"/>
  <c r="D248" i="12" s="1"/>
  <c r="C127" i="12"/>
  <c r="D127" i="12" s="1"/>
  <c r="L10" i="12" s="1"/>
  <c r="C1181" i="7"/>
  <c r="D1181" i="7" s="1"/>
  <c r="C808" i="7"/>
  <c r="D808" i="7" s="1"/>
  <c r="C430" i="7"/>
  <c r="D430" i="7" s="1"/>
  <c r="C249" i="12" l="1"/>
  <c r="D249" i="12" s="1"/>
  <c r="C184" i="12"/>
  <c r="D184" i="12" s="1"/>
  <c r="C128" i="12"/>
  <c r="D128" i="12" s="1"/>
  <c r="C1182" i="7"/>
  <c r="D1182" i="7" s="1"/>
  <c r="C809" i="7"/>
  <c r="D809" i="7" s="1"/>
  <c r="C431" i="7"/>
  <c r="D431" i="7" s="1"/>
  <c r="C250" i="12" l="1"/>
  <c r="D250" i="12" s="1"/>
  <c r="C185" i="12"/>
  <c r="D185" i="12" s="1"/>
  <c r="C129" i="12"/>
  <c r="D129" i="12" s="1"/>
  <c r="C1183" i="7"/>
  <c r="D1183" i="7" s="1"/>
  <c r="C810" i="7"/>
  <c r="D810" i="7" s="1"/>
  <c r="C432" i="7"/>
  <c r="D432" i="7" s="1"/>
  <c r="C186" i="12" l="1"/>
  <c r="D186" i="12" s="1"/>
  <c r="C251" i="12"/>
  <c r="D251" i="12" s="1"/>
  <c r="C130" i="12"/>
  <c r="D130" i="12" s="1"/>
  <c r="C1184" i="7"/>
  <c r="D1184" i="7" s="1"/>
  <c r="C811" i="7"/>
  <c r="D811" i="7" s="1"/>
  <c r="C433" i="7"/>
  <c r="D433" i="7" s="1"/>
  <c r="C252" i="12" l="1"/>
  <c r="D252" i="12" s="1"/>
  <c r="Z10" i="12"/>
  <c r="C187" i="12"/>
  <c r="D187" i="12" s="1"/>
  <c r="C131" i="12"/>
  <c r="D131" i="12" s="1"/>
  <c r="C1185" i="7"/>
  <c r="D1185" i="7" s="1"/>
  <c r="C812" i="7"/>
  <c r="D812" i="7" s="1"/>
  <c r="C434" i="7"/>
  <c r="D434" i="7" s="1"/>
  <c r="C188" i="12" l="1"/>
  <c r="D188" i="12" s="1"/>
  <c r="S9" i="12"/>
  <c r="C253" i="12"/>
  <c r="D253" i="12" s="1"/>
  <c r="C132" i="12"/>
  <c r="D132" i="12" s="1"/>
  <c r="L11" i="12" s="1"/>
  <c r="C1186" i="7"/>
  <c r="D1186" i="7" s="1"/>
  <c r="C813" i="7"/>
  <c r="D813" i="7" s="1"/>
  <c r="C435" i="7"/>
  <c r="D435" i="7" s="1"/>
  <c r="C254" i="12" l="1"/>
  <c r="D254" i="12" s="1"/>
  <c r="C189" i="12"/>
  <c r="D189" i="12" s="1"/>
  <c r="C133" i="12"/>
  <c r="D133" i="12" s="1"/>
  <c r="C1187" i="7"/>
  <c r="D1187" i="7" s="1"/>
  <c r="C814" i="7"/>
  <c r="D814" i="7" s="1"/>
  <c r="C436" i="7"/>
  <c r="D436" i="7" s="1"/>
  <c r="C190" i="12" l="1"/>
  <c r="D190" i="12" s="1"/>
  <c r="C255" i="12"/>
  <c r="D255" i="12" s="1"/>
  <c r="Z11" i="12" s="1"/>
  <c r="C134" i="12"/>
  <c r="D134" i="12" s="1"/>
  <c r="E5" i="12"/>
  <c r="C1188" i="7"/>
  <c r="D1188" i="7" s="1"/>
  <c r="C815" i="7"/>
  <c r="D815" i="7" s="1"/>
  <c r="C437" i="7"/>
  <c r="D437" i="7" s="1"/>
  <c r="C256" i="12" l="1"/>
  <c r="D256" i="12" s="1"/>
  <c r="C191" i="12"/>
  <c r="D191" i="12" s="1"/>
  <c r="S10" i="12" s="1"/>
  <c r="C135" i="12"/>
  <c r="D135" i="12" s="1"/>
  <c r="C1189" i="7"/>
  <c r="D1189" i="7" s="1"/>
  <c r="C816" i="7"/>
  <c r="D816" i="7" s="1"/>
  <c r="C438" i="7"/>
  <c r="D438" i="7" s="1"/>
  <c r="C192" i="12" l="1"/>
  <c r="D192" i="12" s="1"/>
  <c r="C257" i="12"/>
  <c r="D257" i="12" s="1"/>
  <c r="C136" i="12"/>
  <c r="D136" i="12" s="1"/>
  <c r="L12" i="12" s="1"/>
  <c r="C1190" i="7"/>
  <c r="D1190" i="7" s="1"/>
  <c r="C817" i="7"/>
  <c r="D817" i="7" s="1"/>
  <c r="C439" i="7"/>
  <c r="D439" i="7" s="1"/>
  <c r="C258" i="12" l="1"/>
  <c r="D258" i="12" s="1"/>
  <c r="C193" i="12"/>
  <c r="D193" i="12" s="1"/>
  <c r="C137" i="12"/>
  <c r="D137" i="12" s="1"/>
  <c r="C1191" i="7"/>
  <c r="D1191" i="7" s="1"/>
  <c r="C818" i="7"/>
  <c r="D818" i="7" s="1"/>
  <c r="C440" i="7"/>
  <c r="D440" i="7" s="1"/>
  <c r="C194" i="12" l="1"/>
  <c r="D194" i="12" s="1"/>
  <c r="C259" i="12"/>
  <c r="D259" i="12" s="1"/>
  <c r="C138" i="12"/>
  <c r="D138" i="12" s="1"/>
  <c r="C1192" i="7"/>
  <c r="D1192" i="7" s="1"/>
  <c r="C819" i="7"/>
  <c r="D819" i="7" s="1"/>
  <c r="C441" i="7"/>
  <c r="D441" i="7" s="1"/>
  <c r="C260" i="12" l="1"/>
  <c r="D260" i="12" s="1"/>
  <c r="Z12" i="12"/>
  <c r="C195" i="12"/>
  <c r="D195" i="12" s="1"/>
  <c r="S11" i="12" s="1"/>
  <c r="C139" i="12"/>
  <c r="D139" i="12" s="1"/>
  <c r="C1193" i="7"/>
  <c r="D1193" i="7" s="1"/>
  <c r="C820" i="7"/>
  <c r="D820" i="7" s="1"/>
  <c r="C442" i="7"/>
  <c r="D442" i="7" s="1"/>
  <c r="C196" i="12" l="1"/>
  <c r="D196" i="12" s="1"/>
  <c r="C261" i="12"/>
  <c r="D261" i="12" s="1"/>
  <c r="C140" i="12"/>
  <c r="D140" i="12" s="1"/>
  <c r="L13" i="12" s="1"/>
  <c r="C1194" i="7"/>
  <c r="D1194" i="7" s="1"/>
  <c r="C821" i="7"/>
  <c r="D821" i="7" s="1"/>
  <c r="C443" i="7"/>
  <c r="D443" i="7" s="1"/>
  <c r="C197" i="12" l="1"/>
  <c r="D197" i="12" s="1"/>
  <c r="C262" i="12"/>
  <c r="D262" i="12" s="1"/>
  <c r="C141" i="12"/>
  <c r="D141" i="12" s="1"/>
  <c r="C1195" i="7"/>
  <c r="D1195" i="7" s="1"/>
  <c r="Z5" i="7" s="1"/>
  <c r="C822" i="7"/>
  <c r="D822" i="7" s="1"/>
  <c r="S5" i="7" s="1"/>
  <c r="C444" i="7"/>
  <c r="D444" i="7" s="1"/>
  <c r="C263" i="12" l="1"/>
  <c r="D263" i="12" s="1"/>
  <c r="C198" i="12"/>
  <c r="D198" i="12" s="1"/>
  <c r="C142" i="12"/>
  <c r="D142" i="12" s="1"/>
  <c r="C1196" i="7"/>
  <c r="D1196" i="7" s="1"/>
  <c r="C823" i="7"/>
  <c r="D823" i="7" s="1"/>
  <c r="C445" i="7"/>
  <c r="D445" i="7" s="1"/>
  <c r="L5" i="7" s="1"/>
  <c r="C199" i="12" l="1"/>
  <c r="D199" i="12" s="1"/>
  <c r="E5" i="7"/>
  <c r="C264" i="12"/>
  <c r="D264" i="12" s="1"/>
  <c r="C143" i="12"/>
  <c r="D143" i="12" s="1"/>
  <c r="C1197" i="7"/>
  <c r="D1197" i="7" s="1"/>
  <c r="C824" i="7"/>
  <c r="D824" i="7" s="1"/>
  <c r="C446" i="7"/>
  <c r="D446" i="7" s="1"/>
  <c r="M4" i="8" l="1"/>
  <c r="C200" i="12"/>
  <c r="D200" i="12" s="1"/>
  <c r="S12" i="12"/>
  <c r="C265" i="12"/>
  <c r="D265" i="12" s="1"/>
  <c r="Z13" i="12"/>
  <c r="C144" i="12"/>
  <c r="D144" i="12" s="1"/>
  <c r="L14" i="12" s="1"/>
  <c r="C1198" i="7"/>
  <c r="D1198" i="7" s="1"/>
  <c r="C825" i="7"/>
  <c r="D825" i="7" s="1"/>
  <c r="C447" i="7"/>
  <c r="D447" i="7" s="1"/>
  <c r="C201" i="12" l="1"/>
  <c r="D201" i="12" s="1"/>
  <c r="L5" i="8"/>
  <c r="I5" i="8" s="1"/>
  <c r="J4" i="8"/>
  <c r="C266" i="12"/>
  <c r="D266" i="12" s="1"/>
  <c r="C145" i="12"/>
  <c r="D145" i="12" s="1"/>
  <c r="C1199" i="7"/>
  <c r="D1199" i="7" s="1"/>
  <c r="C826" i="7"/>
  <c r="D826" i="7" s="1"/>
  <c r="C448" i="7"/>
  <c r="D448" i="7" s="1"/>
  <c r="C267" i="12" l="1"/>
  <c r="D267" i="12" s="1"/>
  <c r="F4" i="8"/>
  <c r="C202" i="12"/>
  <c r="D202" i="12" s="1"/>
  <c r="C146" i="12"/>
  <c r="D146" i="12" s="1"/>
  <c r="C1200" i="7"/>
  <c r="D1200" i="7" s="1"/>
  <c r="C827" i="7"/>
  <c r="D827" i="7" s="1"/>
  <c r="C449" i="7"/>
  <c r="D449" i="7" s="1"/>
  <c r="C203" i="12" l="1"/>
  <c r="D203" i="12" s="1"/>
  <c r="B4" i="8"/>
  <c r="C268" i="12"/>
  <c r="D268" i="12" s="1"/>
  <c r="Z14" i="12" s="1"/>
  <c r="C147" i="12"/>
  <c r="D147" i="12" s="1"/>
  <c r="C1201" i="7"/>
  <c r="D1201" i="7" s="1"/>
  <c r="C828" i="7"/>
  <c r="D828" i="7" s="1"/>
  <c r="C450" i="7"/>
  <c r="D450" i="7" s="1"/>
  <c r="C269" i="12" l="1"/>
  <c r="D269" i="12" s="1"/>
  <c r="C204" i="12"/>
  <c r="D204" i="12" s="1"/>
  <c r="C148" i="12"/>
  <c r="D148" i="12" s="1"/>
  <c r="C1202" i="7"/>
  <c r="D1202" i="7" s="1"/>
  <c r="C829" i="7"/>
  <c r="D829" i="7" s="1"/>
  <c r="C451" i="7"/>
  <c r="D451" i="7" s="1"/>
  <c r="C205" i="12" l="1"/>
  <c r="D205" i="12" s="1"/>
  <c r="S13" i="12"/>
  <c r="C270" i="12"/>
  <c r="D270" i="12" s="1"/>
  <c r="C149" i="12"/>
  <c r="D149" i="12" s="1"/>
  <c r="L15" i="12" s="1"/>
  <c r="C1203" i="7"/>
  <c r="D1203" i="7" s="1"/>
  <c r="C830" i="7"/>
  <c r="D830" i="7" s="1"/>
  <c r="C452" i="7"/>
  <c r="D452" i="7" s="1"/>
  <c r="C271" i="12" l="1"/>
  <c r="D271" i="12" s="1"/>
  <c r="C206" i="12"/>
  <c r="D206" i="12" s="1"/>
  <c r="C150" i="12"/>
  <c r="D150" i="12" s="1"/>
  <c r="C1204" i="7"/>
  <c r="D1204" i="7" s="1"/>
  <c r="C831" i="7"/>
  <c r="D831" i="7" s="1"/>
  <c r="C453" i="7"/>
  <c r="D453" i="7" s="1"/>
  <c r="C207" i="12" l="1"/>
  <c r="D207" i="12" s="1"/>
  <c r="C272" i="12"/>
  <c r="D272" i="12" s="1"/>
  <c r="C151" i="12"/>
  <c r="D151" i="12" s="1"/>
  <c r="C1205" i="7"/>
  <c r="D1205" i="7" s="1"/>
  <c r="C832" i="7"/>
  <c r="D832" i="7" s="1"/>
  <c r="C454" i="7"/>
  <c r="D454" i="7" s="1"/>
  <c r="C273" i="12" l="1"/>
  <c r="D273" i="12" s="1"/>
  <c r="C208" i="12"/>
  <c r="D208" i="12" s="1"/>
  <c r="Z15" i="12"/>
  <c r="C152" i="12"/>
  <c r="D152" i="12" s="1"/>
  <c r="C1206" i="7"/>
  <c r="D1206" i="7" s="1"/>
  <c r="C833" i="7"/>
  <c r="D833" i="7" s="1"/>
  <c r="C455" i="7"/>
  <c r="D455" i="7" s="1"/>
  <c r="C209" i="12" l="1"/>
  <c r="D209" i="12" s="1"/>
  <c r="S14" i="12"/>
  <c r="C274" i="12"/>
  <c r="D274" i="12" s="1"/>
  <c r="C153" i="12"/>
  <c r="D153" i="12" s="1"/>
  <c r="L16" i="12" s="1"/>
  <c r="C1207" i="7"/>
  <c r="D1207" i="7" s="1"/>
  <c r="C834" i="7"/>
  <c r="D834" i="7" s="1"/>
  <c r="C456" i="7"/>
  <c r="D456" i="7" s="1"/>
  <c r="C275" i="12" l="1"/>
  <c r="D275" i="12" s="1"/>
  <c r="C210" i="12"/>
  <c r="D210" i="12" s="1"/>
  <c r="C1208" i="7"/>
  <c r="D1208" i="7" s="1"/>
  <c r="C835" i="7"/>
  <c r="D835" i="7" s="1"/>
  <c r="C457" i="7"/>
  <c r="D457" i="7" s="1"/>
  <c r="C276" i="12" l="1"/>
  <c r="D276" i="12" s="1"/>
  <c r="C211" i="12"/>
  <c r="D211" i="12" s="1"/>
  <c r="C1209" i="7"/>
  <c r="D1209" i="7" s="1"/>
  <c r="C836" i="7"/>
  <c r="D836" i="7" s="1"/>
  <c r="C458" i="7"/>
  <c r="D458" i="7" s="1"/>
  <c r="C277" i="12" l="1"/>
  <c r="D277" i="12" s="1"/>
  <c r="C212" i="12"/>
  <c r="D212" i="12" s="1"/>
  <c r="C1210" i="7"/>
  <c r="D1210" i="7" s="1"/>
  <c r="C837" i="7"/>
  <c r="D837" i="7" s="1"/>
  <c r="C459" i="7"/>
  <c r="D459" i="7" s="1"/>
  <c r="C213" i="12" l="1"/>
  <c r="D213" i="12" s="1"/>
  <c r="S15" i="12" s="1"/>
  <c r="Z16" i="12"/>
  <c r="C1211" i="7"/>
  <c r="D1211" i="7" s="1"/>
  <c r="C838" i="7"/>
  <c r="D838" i="7" s="1"/>
  <c r="C460" i="7"/>
  <c r="D460" i="7" s="1"/>
  <c r="C214" i="12" l="1"/>
  <c r="D214" i="12" s="1"/>
  <c r="C1212" i="7"/>
  <c r="D1212" i="7" s="1"/>
  <c r="C839" i="7"/>
  <c r="D839" i="7" s="1"/>
  <c r="C461" i="7"/>
  <c r="D461" i="7" s="1"/>
  <c r="C215" i="12" l="1"/>
  <c r="D215" i="12" s="1"/>
  <c r="C1213" i="7"/>
  <c r="D1213" i="7" s="1"/>
  <c r="C840" i="7"/>
  <c r="D840" i="7" s="1"/>
  <c r="C462" i="7"/>
  <c r="D462" i="7" s="1"/>
  <c r="C216" i="12" l="1"/>
  <c r="D216" i="12" s="1"/>
  <c r="C1214" i="7"/>
  <c r="D1214" i="7" s="1"/>
  <c r="C841" i="7"/>
  <c r="D841" i="7" s="1"/>
  <c r="C463" i="7"/>
  <c r="D463" i="7" s="1"/>
  <c r="C217" i="12" l="1"/>
  <c r="D217" i="12" s="1"/>
  <c r="C1215" i="7"/>
  <c r="D1215" i="7" s="1"/>
  <c r="C842" i="7"/>
  <c r="D842" i="7" s="1"/>
  <c r="C464" i="7"/>
  <c r="D464" i="7" s="1"/>
  <c r="S16" i="12" l="1"/>
  <c r="E6" i="12"/>
  <c r="C1216" i="7"/>
  <c r="D1216" i="7" s="1"/>
  <c r="C843" i="7"/>
  <c r="D843" i="7" s="1"/>
  <c r="C465" i="7"/>
  <c r="D465" i="7" s="1"/>
  <c r="C1217" i="7" l="1"/>
  <c r="D1217" i="7" s="1"/>
  <c r="C844" i="7"/>
  <c r="D844" i="7" s="1"/>
  <c r="C466" i="7"/>
  <c r="D466" i="7" s="1"/>
  <c r="C1218" i="7" l="1"/>
  <c r="D1218" i="7" s="1"/>
  <c r="C845" i="7"/>
  <c r="D845" i="7" s="1"/>
  <c r="C467" i="7"/>
  <c r="D467" i="7" s="1"/>
  <c r="C1219" i="7" l="1"/>
  <c r="D1219" i="7" s="1"/>
  <c r="C846" i="7"/>
  <c r="D846" i="7" s="1"/>
  <c r="C468" i="7"/>
  <c r="D468" i="7" s="1"/>
  <c r="C1220" i="7" l="1"/>
  <c r="D1220" i="7" s="1"/>
  <c r="C847" i="7"/>
  <c r="D847" i="7" s="1"/>
  <c r="C469" i="7"/>
  <c r="D469" i="7" s="1"/>
  <c r="C1221" i="7" l="1"/>
  <c r="D1221" i="7" s="1"/>
  <c r="C848" i="7"/>
  <c r="D848" i="7" s="1"/>
  <c r="C470" i="7"/>
  <c r="D470" i="7" s="1"/>
  <c r="C1222" i="7" l="1"/>
  <c r="D1222" i="7" s="1"/>
  <c r="C849" i="7"/>
  <c r="D849" i="7" s="1"/>
  <c r="C471" i="7"/>
  <c r="D471" i="7" s="1"/>
  <c r="C1223" i="7" l="1"/>
  <c r="D1223" i="7" s="1"/>
  <c r="Z6" i="7" s="1"/>
  <c r="C850" i="7"/>
  <c r="D850" i="7" s="1"/>
  <c r="S6" i="7" s="1"/>
  <c r="C472" i="7"/>
  <c r="D472" i="7" s="1"/>
  <c r="C1224" i="7" l="1"/>
  <c r="D1224" i="7" s="1"/>
  <c r="C851" i="7"/>
  <c r="D851" i="7" s="1"/>
  <c r="C473" i="7"/>
  <c r="D473" i="7" s="1"/>
  <c r="L6" i="7" s="1"/>
  <c r="E6" i="7" l="1"/>
  <c r="C1225" i="7"/>
  <c r="D1225" i="7" s="1"/>
  <c r="C852" i="7"/>
  <c r="D852" i="7" s="1"/>
  <c r="C474" i="7"/>
  <c r="D474" i="7" s="1"/>
  <c r="M5" i="8" l="1"/>
  <c r="C1226" i="7"/>
  <c r="D1226" i="7" s="1"/>
  <c r="C853" i="7"/>
  <c r="D853" i="7" s="1"/>
  <c r="C475" i="7"/>
  <c r="D475" i="7" s="1"/>
  <c r="J5" i="8" l="1"/>
  <c r="L6" i="8"/>
  <c r="I6" i="8" s="1"/>
  <c r="C1227" i="7"/>
  <c r="D1227" i="7" s="1"/>
  <c r="C854" i="7"/>
  <c r="D854" i="7" s="1"/>
  <c r="C476" i="7"/>
  <c r="D476" i="7" s="1"/>
  <c r="F5" i="8" l="1"/>
  <c r="C1228" i="7"/>
  <c r="D1228" i="7" s="1"/>
  <c r="C855" i="7"/>
  <c r="D855" i="7" s="1"/>
  <c r="C477" i="7"/>
  <c r="D477" i="7" s="1"/>
  <c r="B5" i="8" l="1"/>
  <c r="C1229" i="7"/>
  <c r="D1229" i="7" s="1"/>
  <c r="C856" i="7"/>
  <c r="D856" i="7" s="1"/>
  <c r="C478" i="7"/>
  <c r="D478" i="7" s="1"/>
  <c r="C1230" i="7" l="1"/>
  <c r="D1230" i="7" s="1"/>
  <c r="C857" i="7"/>
  <c r="D857" i="7" s="1"/>
  <c r="C479" i="7"/>
  <c r="D479" i="7" s="1"/>
  <c r="C1231" i="7" l="1"/>
  <c r="D1231" i="7" s="1"/>
  <c r="C858" i="7"/>
  <c r="D858" i="7" s="1"/>
  <c r="C480" i="7"/>
  <c r="D480" i="7" s="1"/>
  <c r="C1232" i="7" l="1"/>
  <c r="D1232" i="7" s="1"/>
  <c r="C859" i="7"/>
  <c r="D859" i="7" s="1"/>
  <c r="C481" i="7"/>
  <c r="D481" i="7" s="1"/>
  <c r="C1233" i="7" l="1"/>
  <c r="D1233" i="7" s="1"/>
  <c r="C860" i="7"/>
  <c r="D860" i="7" s="1"/>
  <c r="C482" i="7"/>
  <c r="D482" i="7" s="1"/>
  <c r="C1234" i="7" l="1"/>
  <c r="D1234" i="7" s="1"/>
  <c r="C861" i="7"/>
  <c r="D861" i="7" s="1"/>
  <c r="C483" i="7"/>
  <c r="D483" i="7" s="1"/>
  <c r="C1235" i="7" l="1"/>
  <c r="D1235" i="7" s="1"/>
  <c r="C862" i="7"/>
  <c r="D862" i="7" s="1"/>
  <c r="C484" i="7"/>
  <c r="D484" i="7" s="1"/>
  <c r="C1236" i="7" l="1"/>
  <c r="D1236" i="7" s="1"/>
  <c r="C863" i="7"/>
  <c r="D863" i="7" s="1"/>
  <c r="C485" i="7"/>
  <c r="D485" i="7" s="1"/>
  <c r="C1237" i="7" l="1"/>
  <c r="D1237" i="7" s="1"/>
  <c r="C864" i="7"/>
  <c r="D864" i="7" s="1"/>
  <c r="C486" i="7"/>
  <c r="D486" i="7" s="1"/>
  <c r="C1238" i="7" l="1"/>
  <c r="D1238" i="7" s="1"/>
  <c r="C865" i="7"/>
  <c r="D865" i="7" s="1"/>
  <c r="C487" i="7"/>
  <c r="D487" i="7" s="1"/>
  <c r="C1239" i="7" l="1"/>
  <c r="D1239" i="7" s="1"/>
  <c r="C866" i="7"/>
  <c r="D866" i="7" s="1"/>
  <c r="C488" i="7"/>
  <c r="D488" i="7" s="1"/>
  <c r="C1240" i="7" l="1"/>
  <c r="D1240" i="7" s="1"/>
  <c r="C867" i="7"/>
  <c r="D867" i="7" s="1"/>
  <c r="C489" i="7"/>
  <c r="D489" i="7" s="1"/>
  <c r="C1241" i="7" l="1"/>
  <c r="D1241" i="7" s="1"/>
  <c r="C868" i="7"/>
  <c r="D868" i="7" s="1"/>
  <c r="C490" i="7"/>
  <c r="D490" i="7" s="1"/>
  <c r="C1242" i="7" l="1"/>
  <c r="D1242" i="7" s="1"/>
  <c r="C869" i="7"/>
  <c r="D869" i="7" s="1"/>
  <c r="C491" i="7"/>
  <c r="D491" i="7" s="1"/>
  <c r="C1243" i="7" l="1"/>
  <c r="D1243" i="7" s="1"/>
  <c r="C870" i="7"/>
  <c r="D870" i="7" s="1"/>
  <c r="C492" i="7"/>
  <c r="D492" i="7" s="1"/>
  <c r="C1244" i="7" l="1"/>
  <c r="D1244" i="7" s="1"/>
  <c r="C871" i="7"/>
  <c r="D871" i="7" s="1"/>
  <c r="C493" i="7"/>
  <c r="D493" i="7" s="1"/>
  <c r="C1245" i="7" l="1"/>
  <c r="D1245" i="7" s="1"/>
  <c r="C872" i="7"/>
  <c r="D872" i="7" s="1"/>
  <c r="C494" i="7"/>
  <c r="D494" i="7" s="1"/>
  <c r="C1246" i="7" l="1"/>
  <c r="D1246" i="7" s="1"/>
  <c r="C873" i="7"/>
  <c r="D873" i="7" s="1"/>
  <c r="C495" i="7"/>
  <c r="D495" i="7" s="1"/>
  <c r="E7" i="12" l="1"/>
  <c r="C1247" i="7"/>
  <c r="D1247" i="7" s="1"/>
  <c r="C874" i="7"/>
  <c r="D874" i="7" s="1"/>
  <c r="C496" i="7"/>
  <c r="D496" i="7" s="1"/>
  <c r="C1248" i="7" l="1"/>
  <c r="D1248" i="7" s="1"/>
  <c r="C875" i="7"/>
  <c r="D875" i="7" s="1"/>
  <c r="C497" i="7"/>
  <c r="D497" i="7" s="1"/>
  <c r="C1249" i="7" l="1"/>
  <c r="D1249" i="7" s="1"/>
  <c r="C876" i="7"/>
  <c r="D876" i="7" s="1"/>
  <c r="C498" i="7"/>
  <c r="D498" i="7" s="1"/>
  <c r="C1250" i="7" l="1"/>
  <c r="D1250" i="7" s="1"/>
  <c r="C877" i="7"/>
  <c r="D877" i="7" s="1"/>
  <c r="C499" i="7"/>
  <c r="D499" i="7" s="1"/>
  <c r="C1251" i="7" l="1"/>
  <c r="D1251" i="7" s="1"/>
  <c r="C878" i="7"/>
  <c r="D878" i="7" s="1"/>
  <c r="C500" i="7"/>
  <c r="D500" i="7" s="1"/>
  <c r="C1252" i="7" l="1"/>
  <c r="D1252" i="7" s="1"/>
  <c r="C879" i="7"/>
  <c r="D879" i="7" s="1"/>
  <c r="C501" i="7"/>
  <c r="D501" i="7" s="1"/>
  <c r="C1253" i="7" l="1"/>
  <c r="D1253" i="7" s="1"/>
  <c r="C880" i="7"/>
  <c r="D880" i="7" s="1"/>
  <c r="C502" i="7"/>
  <c r="D502" i="7" s="1"/>
  <c r="C1254" i="7" l="1"/>
  <c r="D1254" i="7" s="1"/>
  <c r="Z7" i="7" s="1"/>
  <c r="C881" i="7"/>
  <c r="D881" i="7" s="1"/>
  <c r="S7" i="7" s="1"/>
  <c r="C503" i="7"/>
  <c r="D503" i="7" s="1"/>
  <c r="C1255" i="7" l="1"/>
  <c r="D1255" i="7" s="1"/>
  <c r="C882" i="7"/>
  <c r="D882" i="7" s="1"/>
  <c r="C504" i="7"/>
  <c r="D504" i="7" s="1"/>
  <c r="L7" i="7" s="1"/>
  <c r="E7" i="7" l="1"/>
  <c r="C1256" i="7"/>
  <c r="D1256" i="7" s="1"/>
  <c r="C883" i="7"/>
  <c r="D883" i="7" s="1"/>
  <c r="C505" i="7"/>
  <c r="D505" i="7" s="1"/>
  <c r="M6" i="8" l="1"/>
  <c r="C1257" i="7"/>
  <c r="D1257" i="7" s="1"/>
  <c r="C884" i="7"/>
  <c r="D884" i="7" s="1"/>
  <c r="C506" i="7"/>
  <c r="D506" i="7" s="1"/>
  <c r="L7" i="8" l="1"/>
  <c r="I7" i="8" s="1"/>
  <c r="J6" i="8"/>
  <c r="C1258" i="7"/>
  <c r="D1258" i="7" s="1"/>
  <c r="C885" i="7"/>
  <c r="D885" i="7" s="1"/>
  <c r="C507" i="7"/>
  <c r="D507" i="7" s="1"/>
  <c r="F6" i="8" l="1"/>
  <c r="C1259" i="7"/>
  <c r="D1259" i="7" s="1"/>
  <c r="C886" i="7"/>
  <c r="D886" i="7" s="1"/>
  <c r="C508" i="7"/>
  <c r="D508" i="7" s="1"/>
  <c r="B6" i="8" l="1"/>
  <c r="C1260" i="7"/>
  <c r="D1260" i="7" s="1"/>
  <c r="C887" i="7"/>
  <c r="D887" i="7" s="1"/>
  <c r="C509" i="7"/>
  <c r="D509" i="7" s="1"/>
  <c r="C1261" i="7" l="1"/>
  <c r="D1261" i="7" s="1"/>
  <c r="C888" i="7"/>
  <c r="D888" i="7" s="1"/>
  <c r="C510" i="7"/>
  <c r="D510" i="7" s="1"/>
  <c r="C1262" i="7" l="1"/>
  <c r="D1262" i="7" s="1"/>
  <c r="C889" i="7"/>
  <c r="D889" i="7" s="1"/>
  <c r="C511" i="7"/>
  <c r="D511" i="7" s="1"/>
  <c r="C1263" i="7" l="1"/>
  <c r="D1263" i="7" s="1"/>
  <c r="C890" i="7"/>
  <c r="D890" i="7" s="1"/>
  <c r="C512" i="7"/>
  <c r="D512" i="7" s="1"/>
  <c r="C1264" i="7" l="1"/>
  <c r="D1264" i="7" s="1"/>
  <c r="C891" i="7"/>
  <c r="D891" i="7" s="1"/>
  <c r="C513" i="7"/>
  <c r="D513" i="7" s="1"/>
  <c r="C1265" i="7" l="1"/>
  <c r="D1265" i="7" s="1"/>
  <c r="C892" i="7"/>
  <c r="D892" i="7" s="1"/>
  <c r="C514" i="7"/>
  <c r="D514" i="7" s="1"/>
  <c r="C1266" i="7" l="1"/>
  <c r="D1266" i="7" s="1"/>
  <c r="C893" i="7"/>
  <c r="D893" i="7" s="1"/>
  <c r="C515" i="7"/>
  <c r="D515" i="7" s="1"/>
  <c r="C1267" i="7" l="1"/>
  <c r="D1267" i="7" s="1"/>
  <c r="C894" i="7"/>
  <c r="D894" i="7" s="1"/>
  <c r="C516" i="7"/>
  <c r="D516" i="7" s="1"/>
  <c r="C1268" i="7" l="1"/>
  <c r="D1268" i="7" s="1"/>
  <c r="C895" i="7"/>
  <c r="D895" i="7" s="1"/>
  <c r="C517" i="7"/>
  <c r="D517" i="7" s="1"/>
  <c r="C1269" i="7" l="1"/>
  <c r="D1269" i="7" s="1"/>
  <c r="C896" i="7"/>
  <c r="D896" i="7" s="1"/>
  <c r="C518" i="7"/>
  <c r="D518" i="7" s="1"/>
  <c r="C1270" i="7" l="1"/>
  <c r="D1270" i="7" s="1"/>
  <c r="C897" i="7"/>
  <c r="D897" i="7" s="1"/>
  <c r="C519" i="7"/>
  <c r="D519" i="7" s="1"/>
  <c r="C1271" i="7" l="1"/>
  <c r="D1271" i="7" s="1"/>
  <c r="C898" i="7"/>
  <c r="D898" i="7" s="1"/>
  <c r="C520" i="7"/>
  <c r="D520" i="7" s="1"/>
  <c r="C1272" i="7" l="1"/>
  <c r="D1272" i="7" s="1"/>
  <c r="C899" i="7"/>
  <c r="D899" i="7" s="1"/>
  <c r="C521" i="7"/>
  <c r="D521" i="7" s="1"/>
  <c r="C1273" i="7" l="1"/>
  <c r="D1273" i="7" s="1"/>
  <c r="C900" i="7"/>
  <c r="D900" i="7" s="1"/>
  <c r="C522" i="7"/>
  <c r="D522" i="7" s="1"/>
  <c r="C1274" i="7" l="1"/>
  <c r="D1274" i="7" s="1"/>
  <c r="C901" i="7"/>
  <c r="D901" i="7" s="1"/>
  <c r="C523" i="7"/>
  <c r="D523" i="7" s="1"/>
  <c r="C1275" i="7" l="1"/>
  <c r="D1275" i="7" s="1"/>
  <c r="C902" i="7"/>
  <c r="D902" i="7" s="1"/>
  <c r="C524" i="7"/>
  <c r="D524" i="7" s="1"/>
  <c r="C1276" i="7" l="1"/>
  <c r="D1276" i="7" s="1"/>
  <c r="C903" i="7"/>
  <c r="D903" i="7" s="1"/>
  <c r="C525" i="7"/>
  <c r="D525" i="7" s="1"/>
  <c r="E8" i="12" l="1"/>
  <c r="C1277" i="7"/>
  <c r="D1277" i="7" s="1"/>
  <c r="C904" i="7"/>
  <c r="D904" i="7" s="1"/>
  <c r="C526" i="7"/>
  <c r="D526" i="7" s="1"/>
  <c r="C1278" i="7" l="1"/>
  <c r="D1278" i="7" s="1"/>
  <c r="C905" i="7"/>
  <c r="D905" i="7" s="1"/>
  <c r="C527" i="7"/>
  <c r="D527" i="7" s="1"/>
  <c r="C1279" i="7" l="1"/>
  <c r="D1279" i="7" s="1"/>
  <c r="C906" i="7"/>
  <c r="D906" i="7" s="1"/>
  <c r="C528" i="7"/>
  <c r="D528" i="7" s="1"/>
  <c r="C1280" i="7" l="1"/>
  <c r="D1280" i="7" s="1"/>
  <c r="C907" i="7"/>
  <c r="D907" i="7" s="1"/>
  <c r="C529" i="7"/>
  <c r="D529" i="7" s="1"/>
  <c r="C1281" i="7" l="1"/>
  <c r="D1281" i="7" s="1"/>
  <c r="C908" i="7"/>
  <c r="D908" i="7" s="1"/>
  <c r="C530" i="7"/>
  <c r="D530" i="7" s="1"/>
  <c r="C1282" i="7" l="1"/>
  <c r="D1282" i="7" s="1"/>
  <c r="C909" i="7"/>
  <c r="D909" i="7" s="1"/>
  <c r="C531" i="7"/>
  <c r="D531" i="7" s="1"/>
  <c r="C1283" i="7" l="1"/>
  <c r="D1283" i="7" s="1"/>
  <c r="C910" i="7"/>
  <c r="D910" i="7" s="1"/>
  <c r="C532" i="7"/>
  <c r="D532" i="7" s="1"/>
  <c r="C1284" i="7" l="1"/>
  <c r="D1284" i="7" s="1"/>
  <c r="Z8" i="7" s="1"/>
  <c r="C911" i="7"/>
  <c r="D911" i="7" s="1"/>
  <c r="S8" i="7" s="1"/>
  <c r="C533" i="7"/>
  <c r="D533" i="7" s="1"/>
  <c r="C1285" i="7" l="1"/>
  <c r="D1285" i="7" s="1"/>
  <c r="C912" i="7"/>
  <c r="D912" i="7" s="1"/>
  <c r="C534" i="7"/>
  <c r="D534" i="7" s="1"/>
  <c r="L8" i="7" s="1"/>
  <c r="E8" i="7" l="1"/>
  <c r="C1286" i="7"/>
  <c r="D1286" i="7" s="1"/>
  <c r="C913" i="7"/>
  <c r="D913" i="7" s="1"/>
  <c r="C535" i="7"/>
  <c r="D535" i="7" s="1"/>
  <c r="M7" i="8" l="1"/>
  <c r="C1287" i="7"/>
  <c r="D1287" i="7" s="1"/>
  <c r="C914" i="7"/>
  <c r="D914" i="7" s="1"/>
  <c r="C536" i="7"/>
  <c r="D536" i="7" s="1"/>
  <c r="J7" i="8" l="1"/>
  <c r="L8" i="8"/>
  <c r="I8" i="8" s="1"/>
  <c r="C1288" i="7"/>
  <c r="D1288" i="7" s="1"/>
  <c r="C915" i="7"/>
  <c r="D915" i="7" s="1"/>
  <c r="C537" i="7"/>
  <c r="D537" i="7" s="1"/>
  <c r="F7" i="8" l="1"/>
  <c r="C1289" i="7"/>
  <c r="D1289" i="7" s="1"/>
  <c r="C916" i="7"/>
  <c r="D916" i="7" s="1"/>
  <c r="C538" i="7"/>
  <c r="D538" i="7" s="1"/>
  <c r="B7" i="8" l="1"/>
  <c r="C1290" i="7"/>
  <c r="D1290" i="7" s="1"/>
  <c r="C917" i="7"/>
  <c r="D917" i="7" s="1"/>
  <c r="C539" i="7"/>
  <c r="D539" i="7" s="1"/>
  <c r="C1291" i="7" l="1"/>
  <c r="D1291" i="7" s="1"/>
  <c r="C918" i="7"/>
  <c r="D918" i="7" s="1"/>
  <c r="C540" i="7"/>
  <c r="D540" i="7" s="1"/>
  <c r="C1292" i="7" l="1"/>
  <c r="D1292" i="7" s="1"/>
  <c r="C919" i="7"/>
  <c r="D919" i="7" s="1"/>
  <c r="C541" i="7"/>
  <c r="D541" i="7" s="1"/>
  <c r="C1293" i="7" l="1"/>
  <c r="D1293" i="7" s="1"/>
  <c r="C920" i="7"/>
  <c r="D920" i="7" s="1"/>
  <c r="C542" i="7"/>
  <c r="D542" i="7" s="1"/>
  <c r="C1294" i="7" l="1"/>
  <c r="D1294" i="7" s="1"/>
  <c r="C921" i="7"/>
  <c r="D921" i="7" s="1"/>
  <c r="C543" i="7"/>
  <c r="D543" i="7" s="1"/>
  <c r="C1295" i="7" l="1"/>
  <c r="D1295" i="7" s="1"/>
  <c r="C922" i="7"/>
  <c r="D922" i="7" s="1"/>
  <c r="C544" i="7"/>
  <c r="D544" i="7" s="1"/>
  <c r="C1296" i="7" l="1"/>
  <c r="D1296" i="7" s="1"/>
  <c r="C923" i="7"/>
  <c r="D923" i="7" s="1"/>
  <c r="C545" i="7"/>
  <c r="D545" i="7" s="1"/>
  <c r="C1297" i="7" l="1"/>
  <c r="D1297" i="7" s="1"/>
  <c r="C924" i="7"/>
  <c r="D924" i="7" s="1"/>
  <c r="C546" i="7"/>
  <c r="D546" i="7" s="1"/>
  <c r="C1298" i="7" l="1"/>
  <c r="D1298" i="7" s="1"/>
  <c r="C925" i="7"/>
  <c r="D925" i="7" s="1"/>
  <c r="C547" i="7"/>
  <c r="D547" i="7" s="1"/>
  <c r="C1299" i="7" l="1"/>
  <c r="D1299" i="7" s="1"/>
  <c r="C926" i="7"/>
  <c r="D926" i="7" s="1"/>
  <c r="C548" i="7"/>
  <c r="D548" i="7" s="1"/>
  <c r="C1300" i="7" l="1"/>
  <c r="D1300" i="7" s="1"/>
  <c r="C927" i="7"/>
  <c r="D927" i="7" s="1"/>
  <c r="C549" i="7"/>
  <c r="D549" i="7" s="1"/>
  <c r="C1301" i="7" l="1"/>
  <c r="D1301" i="7" s="1"/>
  <c r="C928" i="7"/>
  <c r="D928" i="7" s="1"/>
  <c r="C550" i="7"/>
  <c r="D550" i="7" s="1"/>
  <c r="C1302" i="7" l="1"/>
  <c r="D1302" i="7" s="1"/>
  <c r="C929" i="7"/>
  <c r="D929" i="7" s="1"/>
  <c r="C551" i="7"/>
  <c r="D551" i="7" s="1"/>
  <c r="C1303" i="7" l="1"/>
  <c r="D1303" i="7" s="1"/>
  <c r="C930" i="7"/>
  <c r="D930" i="7" s="1"/>
  <c r="C552" i="7"/>
  <c r="D552" i="7" s="1"/>
  <c r="C1304" i="7" l="1"/>
  <c r="D1304" i="7" s="1"/>
  <c r="C931" i="7"/>
  <c r="D931" i="7" s="1"/>
  <c r="C553" i="7"/>
  <c r="D553" i="7" s="1"/>
  <c r="C1305" i="7" l="1"/>
  <c r="D1305" i="7" s="1"/>
  <c r="C932" i="7"/>
  <c r="D932" i="7" s="1"/>
  <c r="C554" i="7"/>
  <c r="D554" i="7" s="1"/>
  <c r="C1306" i="7" l="1"/>
  <c r="D1306" i="7" s="1"/>
  <c r="C933" i="7"/>
  <c r="D933" i="7" s="1"/>
  <c r="C555" i="7"/>
  <c r="D555" i="7" s="1"/>
  <c r="C1307" i="7" l="1"/>
  <c r="D1307" i="7" s="1"/>
  <c r="C934" i="7"/>
  <c r="D934" i="7" s="1"/>
  <c r="C556" i="7"/>
  <c r="D556" i="7" s="1"/>
  <c r="E9" i="12" l="1"/>
  <c r="C1308" i="7"/>
  <c r="D1308" i="7" s="1"/>
  <c r="C935" i="7"/>
  <c r="D935" i="7" s="1"/>
  <c r="C557" i="7"/>
  <c r="D557" i="7" s="1"/>
  <c r="C1309" i="7" l="1"/>
  <c r="D1309" i="7" s="1"/>
  <c r="C936" i="7"/>
  <c r="D936" i="7" s="1"/>
  <c r="C558" i="7"/>
  <c r="D558" i="7" s="1"/>
  <c r="C1310" i="7" l="1"/>
  <c r="D1310" i="7" s="1"/>
  <c r="C937" i="7"/>
  <c r="D937" i="7" s="1"/>
  <c r="C559" i="7"/>
  <c r="D559" i="7" s="1"/>
  <c r="C1311" i="7" l="1"/>
  <c r="D1311" i="7" s="1"/>
  <c r="C938" i="7"/>
  <c r="D938" i="7" s="1"/>
  <c r="C560" i="7"/>
  <c r="D560" i="7" s="1"/>
  <c r="C1312" i="7" l="1"/>
  <c r="D1312" i="7" s="1"/>
  <c r="C939" i="7"/>
  <c r="D939" i="7" s="1"/>
  <c r="C561" i="7"/>
  <c r="D561" i="7" s="1"/>
  <c r="C1313" i="7" l="1"/>
  <c r="D1313" i="7" s="1"/>
  <c r="C940" i="7"/>
  <c r="D940" i="7" s="1"/>
  <c r="C562" i="7"/>
  <c r="D562" i="7" s="1"/>
  <c r="C1314" i="7" l="1"/>
  <c r="D1314" i="7" s="1"/>
  <c r="C941" i="7"/>
  <c r="D941" i="7" s="1"/>
  <c r="C563" i="7"/>
  <c r="D563" i="7" s="1"/>
  <c r="C1315" i="7" l="1"/>
  <c r="D1315" i="7" s="1"/>
  <c r="Z9" i="7" s="1"/>
  <c r="C942" i="7"/>
  <c r="D942" i="7" s="1"/>
  <c r="S9" i="7" s="1"/>
  <c r="C564" i="7"/>
  <c r="D564" i="7" s="1"/>
  <c r="C1316" i="7" l="1"/>
  <c r="D1316" i="7" s="1"/>
  <c r="C943" i="7"/>
  <c r="D943" i="7" s="1"/>
  <c r="C565" i="7"/>
  <c r="D565" i="7" s="1"/>
  <c r="L9" i="7" s="1"/>
  <c r="E9" i="7" l="1"/>
  <c r="C1317" i="7"/>
  <c r="D1317" i="7" s="1"/>
  <c r="C944" i="7"/>
  <c r="D944" i="7" s="1"/>
  <c r="C566" i="7"/>
  <c r="D566" i="7" s="1"/>
  <c r="M8" i="8" l="1"/>
  <c r="C1318" i="7"/>
  <c r="D1318" i="7" s="1"/>
  <c r="C945" i="7"/>
  <c r="D945" i="7" s="1"/>
  <c r="C567" i="7"/>
  <c r="D567" i="7" s="1"/>
  <c r="L9" i="8" l="1"/>
  <c r="I9" i="8" s="1"/>
  <c r="J8" i="8"/>
  <c r="C1319" i="7"/>
  <c r="D1319" i="7" s="1"/>
  <c r="C946" i="7"/>
  <c r="D946" i="7" s="1"/>
  <c r="C568" i="7"/>
  <c r="D568" i="7" s="1"/>
  <c r="F8" i="8" l="1"/>
  <c r="C1320" i="7"/>
  <c r="D1320" i="7" s="1"/>
  <c r="C947" i="7"/>
  <c r="D947" i="7" s="1"/>
  <c r="C569" i="7"/>
  <c r="D569" i="7" s="1"/>
  <c r="B8" i="8" l="1"/>
  <c r="C1321" i="7"/>
  <c r="D1321" i="7" s="1"/>
  <c r="C948" i="7"/>
  <c r="D948" i="7" s="1"/>
  <c r="C570" i="7"/>
  <c r="D570" i="7" s="1"/>
  <c r="C1322" i="7" l="1"/>
  <c r="D1322" i="7" s="1"/>
  <c r="C949" i="7"/>
  <c r="D949" i="7" s="1"/>
  <c r="C571" i="7"/>
  <c r="D571" i="7" s="1"/>
  <c r="C1323" i="7" l="1"/>
  <c r="D1323" i="7" s="1"/>
  <c r="C950" i="7"/>
  <c r="D950" i="7" s="1"/>
  <c r="C572" i="7"/>
  <c r="D572" i="7" s="1"/>
  <c r="C1324" i="7" l="1"/>
  <c r="D1324" i="7" s="1"/>
  <c r="C951" i="7"/>
  <c r="D951" i="7" s="1"/>
  <c r="C573" i="7"/>
  <c r="D573" i="7" s="1"/>
  <c r="C1325" i="7" l="1"/>
  <c r="D1325" i="7" s="1"/>
  <c r="C952" i="7"/>
  <c r="D952" i="7" s="1"/>
  <c r="C574" i="7"/>
  <c r="D574" i="7" s="1"/>
  <c r="C1326" i="7" l="1"/>
  <c r="D1326" i="7" s="1"/>
  <c r="C953" i="7"/>
  <c r="D953" i="7" s="1"/>
  <c r="C575" i="7"/>
  <c r="D575" i="7" s="1"/>
  <c r="C1327" i="7" l="1"/>
  <c r="D1327" i="7" s="1"/>
  <c r="C954" i="7"/>
  <c r="D954" i="7" s="1"/>
  <c r="C576" i="7"/>
  <c r="D576" i="7" s="1"/>
  <c r="C1328" i="7" l="1"/>
  <c r="D1328" i="7" s="1"/>
  <c r="C955" i="7"/>
  <c r="D955" i="7" s="1"/>
  <c r="C577" i="7"/>
  <c r="D577" i="7" s="1"/>
  <c r="C1329" i="7" l="1"/>
  <c r="D1329" i="7" s="1"/>
  <c r="C956" i="7"/>
  <c r="D956" i="7" s="1"/>
  <c r="C578" i="7"/>
  <c r="D578" i="7" s="1"/>
  <c r="C1330" i="7" l="1"/>
  <c r="D1330" i="7" s="1"/>
  <c r="C957" i="7"/>
  <c r="D957" i="7" s="1"/>
  <c r="C579" i="7"/>
  <c r="D579" i="7" s="1"/>
  <c r="C1331" i="7" l="1"/>
  <c r="D1331" i="7" s="1"/>
  <c r="C958" i="7"/>
  <c r="D958" i="7" s="1"/>
  <c r="C580" i="7"/>
  <c r="D580" i="7" s="1"/>
  <c r="C1332" i="7" l="1"/>
  <c r="D1332" i="7" s="1"/>
  <c r="C959" i="7"/>
  <c r="D959" i="7" s="1"/>
  <c r="C581" i="7"/>
  <c r="D581" i="7" s="1"/>
  <c r="C1333" i="7" l="1"/>
  <c r="D1333" i="7" s="1"/>
  <c r="C960" i="7"/>
  <c r="D960" i="7" s="1"/>
  <c r="C582" i="7"/>
  <c r="D582" i="7" s="1"/>
  <c r="C1334" i="7" l="1"/>
  <c r="D1334" i="7" s="1"/>
  <c r="C961" i="7"/>
  <c r="D961" i="7" s="1"/>
  <c r="C583" i="7"/>
  <c r="D583" i="7" s="1"/>
  <c r="C1335" i="7" l="1"/>
  <c r="D1335" i="7" s="1"/>
  <c r="C962" i="7"/>
  <c r="D962" i="7" s="1"/>
  <c r="C584" i="7"/>
  <c r="D584" i="7" s="1"/>
  <c r="C1336" i="7" l="1"/>
  <c r="D1336" i="7" s="1"/>
  <c r="C963" i="7"/>
  <c r="D963" i="7" s="1"/>
  <c r="C585" i="7"/>
  <c r="D585" i="7" s="1"/>
  <c r="C1337" i="7" l="1"/>
  <c r="D1337" i="7" s="1"/>
  <c r="C964" i="7"/>
  <c r="D964" i="7" s="1"/>
  <c r="C586" i="7"/>
  <c r="D586" i="7" s="1"/>
  <c r="E10" i="12" l="1"/>
  <c r="C1338" i="7"/>
  <c r="D1338" i="7" s="1"/>
  <c r="C965" i="7"/>
  <c r="D965" i="7" s="1"/>
  <c r="C587" i="7"/>
  <c r="D587" i="7" s="1"/>
  <c r="C1339" i="7" l="1"/>
  <c r="D1339" i="7" s="1"/>
  <c r="C966" i="7"/>
  <c r="D966" i="7" s="1"/>
  <c r="C588" i="7"/>
  <c r="D588" i="7" s="1"/>
  <c r="C1340" i="7" l="1"/>
  <c r="D1340" i="7" s="1"/>
  <c r="C967" i="7"/>
  <c r="D967" i="7" s="1"/>
  <c r="C589" i="7"/>
  <c r="D589" i="7" s="1"/>
  <c r="C1341" i="7" l="1"/>
  <c r="D1341" i="7" s="1"/>
  <c r="C968" i="7"/>
  <c r="D968" i="7" s="1"/>
  <c r="C590" i="7"/>
  <c r="D590" i="7" s="1"/>
  <c r="C1342" i="7" l="1"/>
  <c r="D1342" i="7" s="1"/>
  <c r="C969" i="7"/>
  <c r="D969" i="7" s="1"/>
  <c r="C591" i="7"/>
  <c r="D591" i="7" s="1"/>
  <c r="C1343" i="7" l="1"/>
  <c r="D1343" i="7" s="1"/>
  <c r="C970" i="7"/>
  <c r="D970" i="7" s="1"/>
  <c r="C592" i="7"/>
  <c r="D592" i="7" s="1"/>
  <c r="C1344" i="7" l="1"/>
  <c r="D1344" i="7" s="1"/>
  <c r="C971" i="7"/>
  <c r="D971" i="7" s="1"/>
  <c r="C593" i="7"/>
  <c r="D593" i="7" s="1"/>
  <c r="C1345" i="7" l="1"/>
  <c r="D1345" i="7" s="1"/>
  <c r="Z10" i="7" s="1"/>
  <c r="C972" i="7"/>
  <c r="D972" i="7" s="1"/>
  <c r="S10" i="7" s="1"/>
  <c r="C594" i="7"/>
  <c r="D594" i="7" s="1"/>
  <c r="C1346" i="7" l="1"/>
  <c r="D1346" i="7" s="1"/>
  <c r="C973" i="7"/>
  <c r="D973" i="7" s="1"/>
  <c r="C595" i="7"/>
  <c r="D595" i="7" s="1"/>
  <c r="L10" i="7" s="1"/>
  <c r="E10" i="7" s="1"/>
  <c r="M9" i="8" s="1"/>
  <c r="L10" i="8" l="1"/>
  <c r="I10" i="8" s="1"/>
  <c r="J9" i="8"/>
  <c r="F9" i="8" s="1"/>
  <c r="B9" i="8" s="1"/>
  <c r="C1347" i="7"/>
  <c r="D1347" i="7" s="1"/>
  <c r="C974" i="7"/>
  <c r="D974" i="7" s="1"/>
  <c r="C596" i="7"/>
  <c r="D596" i="7" s="1"/>
  <c r="C1348" i="7" l="1"/>
  <c r="D1348" i="7" s="1"/>
  <c r="C975" i="7"/>
  <c r="D975" i="7" s="1"/>
  <c r="C597" i="7"/>
  <c r="D597" i="7" s="1"/>
  <c r="C1349" i="7" l="1"/>
  <c r="D1349" i="7" s="1"/>
  <c r="C976" i="7"/>
  <c r="D976" i="7" s="1"/>
  <c r="C598" i="7"/>
  <c r="D598" i="7" s="1"/>
  <c r="C1350" i="7" l="1"/>
  <c r="D1350" i="7" s="1"/>
  <c r="C977" i="7"/>
  <c r="D977" i="7" s="1"/>
  <c r="C599" i="7"/>
  <c r="D599" i="7" s="1"/>
  <c r="C1351" i="7" l="1"/>
  <c r="D1351" i="7" s="1"/>
  <c r="C978" i="7"/>
  <c r="D978" i="7" s="1"/>
  <c r="C600" i="7"/>
  <c r="D600" i="7" s="1"/>
  <c r="C1352" i="7" l="1"/>
  <c r="D1352" i="7" s="1"/>
  <c r="C979" i="7"/>
  <c r="D979" i="7" s="1"/>
  <c r="C601" i="7"/>
  <c r="D601" i="7" s="1"/>
  <c r="C1353" i="7" l="1"/>
  <c r="D1353" i="7" s="1"/>
  <c r="C980" i="7"/>
  <c r="D980" i="7" s="1"/>
  <c r="C602" i="7"/>
  <c r="D602" i="7" s="1"/>
  <c r="C1354" i="7" l="1"/>
  <c r="D1354" i="7" s="1"/>
  <c r="C981" i="7"/>
  <c r="D981" i="7" s="1"/>
  <c r="C603" i="7"/>
  <c r="D603" i="7" s="1"/>
  <c r="C1355" i="7" l="1"/>
  <c r="D1355" i="7" s="1"/>
  <c r="C982" i="7"/>
  <c r="D982" i="7" s="1"/>
  <c r="C604" i="7"/>
  <c r="D604" i="7" s="1"/>
  <c r="C1356" i="7" l="1"/>
  <c r="D1356" i="7" s="1"/>
  <c r="C983" i="7"/>
  <c r="D983" i="7" s="1"/>
  <c r="C605" i="7"/>
  <c r="D605" i="7" s="1"/>
  <c r="C1357" i="7" l="1"/>
  <c r="D1357" i="7" s="1"/>
  <c r="C984" i="7"/>
  <c r="D984" i="7" s="1"/>
  <c r="C606" i="7"/>
  <c r="D606" i="7" s="1"/>
  <c r="C1358" i="7" l="1"/>
  <c r="D1358" i="7" s="1"/>
  <c r="C985" i="7"/>
  <c r="D985" i="7" s="1"/>
  <c r="C607" i="7"/>
  <c r="D607" i="7" s="1"/>
  <c r="C1359" i="7" l="1"/>
  <c r="D1359" i="7" s="1"/>
  <c r="C986" i="7"/>
  <c r="D986" i="7" s="1"/>
  <c r="C608" i="7"/>
  <c r="D608" i="7" s="1"/>
  <c r="C1360" i="7" l="1"/>
  <c r="D1360" i="7" s="1"/>
  <c r="C987" i="7"/>
  <c r="D987" i="7" s="1"/>
  <c r="C609" i="7"/>
  <c r="D609" i="7" s="1"/>
  <c r="C1361" i="7" l="1"/>
  <c r="D1361" i="7" s="1"/>
  <c r="C988" i="7"/>
  <c r="D988" i="7" s="1"/>
  <c r="C610" i="7"/>
  <c r="D610" i="7" s="1"/>
  <c r="C1362" i="7" l="1"/>
  <c r="D1362" i="7" s="1"/>
  <c r="C989" i="7"/>
  <c r="D989" i="7" s="1"/>
  <c r="C611" i="7"/>
  <c r="D611" i="7" s="1"/>
  <c r="C1363" i="7" l="1"/>
  <c r="D1363" i="7" s="1"/>
  <c r="C990" i="7"/>
  <c r="D990" i="7" s="1"/>
  <c r="C612" i="7"/>
  <c r="D612" i="7" s="1"/>
  <c r="C1364" i="7" l="1"/>
  <c r="D1364" i="7" s="1"/>
  <c r="C991" i="7"/>
  <c r="D991" i="7" s="1"/>
  <c r="C613" i="7"/>
  <c r="D613" i="7" s="1"/>
  <c r="C1365" i="7" l="1"/>
  <c r="D1365" i="7" s="1"/>
  <c r="C992" i="7"/>
  <c r="D992" i="7" s="1"/>
  <c r="C614" i="7"/>
  <c r="D614" i="7" s="1"/>
  <c r="C1366" i="7" l="1"/>
  <c r="D1366" i="7" s="1"/>
  <c r="C993" i="7"/>
  <c r="D993" i="7" s="1"/>
  <c r="C615" i="7"/>
  <c r="D615" i="7" s="1"/>
  <c r="C1367" i="7" l="1"/>
  <c r="D1367" i="7" s="1"/>
  <c r="C994" i="7"/>
  <c r="D994" i="7" s="1"/>
  <c r="C616" i="7"/>
  <c r="D616" i="7" s="1"/>
  <c r="C1368" i="7" l="1"/>
  <c r="D1368" i="7" s="1"/>
  <c r="C995" i="7"/>
  <c r="D995" i="7" s="1"/>
  <c r="C617" i="7"/>
  <c r="D617" i="7" s="1"/>
  <c r="E11" i="12" l="1"/>
  <c r="C1369" i="7"/>
  <c r="D1369" i="7" s="1"/>
  <c r="C996" i="7"/>
  <c r="D996" i="7" s="1"/>
  <c r="C618" i="7"/>
  <c r="D618" i="7" s="1"/>
  <c r="C1370" i="7" l="1"/>
  <c r="D1370" i="7" s="1"/>
  <c r="C997" i="7"/>
  <c r="D997" i="7" s="1"/>
  <c r="C619" i="7"/>
  <c r="D619" i="7" s="1"/>
  <c r="C1371" i="7" l="1"/>
  <c r="D1371" i="7" s="1"/>
  <c r="C998" i="7"/>
  <c r="D998" i="7" s="1"/>
  <c r="C620" i="7"/>
  <c r="D620" i="7" s="1"/>
  <c r="C1372" i="7" l="1"/>
  <c r="D1372" i="7" s="1"/>
  <c r="C999" i="7"/>
  <c r="D999" i="7" s="1"/>
  <c r="C621" i="7"/>
  <c r="D621" i="7" s="1"/>
  <c r="C1373" i="7" l="1"/>
  <c r="D1373" i="7" s="1"/>
  <c r="C1000" i="7"/>
  <c r="D1000" i="7" s="1"/>
  <c r="C622" i="7"/>
  <c r="D622" i="7" s="1"/>
  <c r="C1374" i="7" l="1"/>
  <c r="D1374" i="7" s="1"/>
  <c r="C1001" i="7"/>
  <c r="D1001" i="7" s="1"/>
  <c r="C623" i="7"/>
  <c r="D623" i="7" s="1"/>
  <c r="C1375" i="7" l="1"/>
  <c r="D1375" i="7" s="1"/>
  <c r="C1002" i="7"/>
  <c r="D1002" i="7" s="1"/>
  <c r="C624" i="7"/>
  <c r="D624" i="7" s="1"/>
  <c r="C1376" i="7" l="1"/>
  <c r="D1376" i="7" s="1"/>
  <c r="Z11" i="7" s="1"/>
  <c r="C1003" i="7"/>
  <c r="D1003" i="7" s="1"/>
  <c r="S11" i="7" s="1"/>
  <c r="C625" i="7"/>
  <c r="D625" i="7" s="1"/>
  <c r="C1377" i="7" l="1"/>
  <c r="D1377" i="7" s="1"/>
  <c r="C1004" i="7"/>
  <c r="D1004" i="7" s="1"/>
  <c r="C626" i="7"/>
  <c r="D626" i="7" s="1"/>
  <c r="L11" i="7" s="1"/>
  <c r="E11" i="7" s="1"/>
  <c r="M10" i="8" s="1"/>
  <c r="J10" i="8" l="1"/>
  <c r="F10" i="8" s="1"/>
  <c r="B10" i="8" s="1"/>
  <c r="L11" i="8"/>
  <c r="I11" i="8" s="1"/>
  <c r="C1378" i="7"/>
  <c r="D1378" i="7" s="1"/>
  <c r="C1005" i="7"/>
  <c r="D1005" i="7" s="1"/>
  <c r="C627" i="7"/>
  <c r="D627" i="7" s="1"/>
  <c r="C1379" i="7" l="1"/>
  <c r="D1379" i="7" s="1"/>
  <c r="C1006" i="7"/>
  <c r="D1006" i="7" s="1"/>
  <c r="C628" i="7"/>
  <c r="D628" i="7" s="1"/>
  <c r="C1380" i="7" l="1"/>
  <c r="D1380" i="7" s="1"/>
  <c r="C1007" i="7"/>
  <c r="D1007" i="7" s="1"/>
  <c r="C629" i="7"/>
  <c r="D629" i="7" s="1"/>
  <c r="C1381" i="7" l="1"/>
  <c r="D1381" i="7" s="1"/>
  <c r="C1008" i="7"/>
  <c r="D1008" i="7" s="1"/>
  <c r="C630" i="7"/>
  <c r="D630" i="7" s="1"/>
  <c r="C1382" i="7" l="1"/>
  <c r="D1382" i="7" s="1"/>
  <c r="C1009" i="7"/>
  <c r="D1009" i="7" s="1"/>
  <c r="C631" i="7"/>
  <c r="D631" i="7" s="1"/>
  <c r="C1383" i="7" l="1"/>
  <c r="D1383" i="7" s="1"/>
  <c r="C1010" i="7"/>
  <c r="D1010" i="7" s="1"/>
  <c r="C632" i="7"/>
  <c r="D632" i="7" s="1"/>
  <c r="C1384" i="7" l="1"/>
  <c r="D1384" i="7" s="1"/>
  <c r="C1011" i="7"/>
  <c r="D1011" i="7" s="1"/>
  <c r="C633" i="7"/>
  <c r="D633" i="7" s="1"/>
  <c r="C1385" i="7" l="1"/>
  <c r="D1385" i="7" s="1"/>
  <c r="C1012" i="7"/>
  <c r="D1012" i="7" s="1"/>
  <c r="C634" i="7"/>
  <c r="D634" i="7" s="1"/>
  <c r="C1386" i="7" l="1"/>
  <c r="D1386" i="7" s="1"/>
  <c r="C1013" i="7"/>
  <c r="D1013" i="7" s="1"/>
  <c r="C635" i="7"/>
  <c r="D635" i="7" s="1"/>
  <c r="C1387" i="7" l="1"/>
  <c r="D1387" i="7" s="1"/>
  <c r="C1014" i="7"/>
  <c r="D1014" i="7" s="1"/>
  <c r="C636" i="7"/>
  <c r="D636" i="7" s="1"/>
  <c r="C1388" i="7" l="1"/>
  <c r="D1388" i="7" s="1"/>
  <c r="C1015" i="7"/>
  <c r="D1015" i="7" s="1"/>
  <c r="C637" i="7"/>
  <c r="D637" i="7" s="1"/>
  <c r="C1389" i="7" l="1"/>
  <c r="D1389" i="7" s="1"/>
  <c r="C1016" i="7"/>
  <c r="D1016" i="7" s="1"/>
  <c r="C638" i="7"/>
  <c r="D638" i="7" s="1"/>
  <c r="C1390" i="7" l="1"/>
  <c r="D1390" i="7" s="1"/>
  <c r="C1017" i="7"/>
  <c r="D1017" i="7" s="1"/>
  <c r="C639" i="7"/>
  <c r="D639" i="7" s="1"/>
  <c r="C1391" i="7" l="1"/>
  <c r="D1391" i="7" s="1"/>
  <c r="C1018" i="7"/>
  <c r="D1018" i="7" s="1"/>
  <c r="C640" i="7"/>
  <c r="D640" i="7" s="1"/>
  <c r="C1392" i="7" l="1"/>
  <c r="D1392" i="7" s="1"/>
  <c r="C1019" i="7"/>
  <c r="D1019" i="7" s="1"/>
  <c r="C641" i="7"/>
  <c r="D641" i="7" s="1"/>
  <c r="C1393" i="7" l="1"/>
  <c r="D1393" i="7" s="1"/>
  <c r="C1020" i="7"/>
  <c r="D1020" i="7" s="1"/>
  <c r="C642" i="7"/>
  <c r="D642" i="7" s="1"/>
  <c r="C1394" i="7" l="1"/>
  <c r="D1394" i="7" s="1"/>
  <c r="C1021" i="7"/>
  <c r="D1021" i="7" s="1"/>
  <c r="C643" i="7"/>
  <c r="D643" i="7" s="1"/>
  <c r="C1395" i="7" l="1"/>
  <c r="D1395" i="7" s="1"/>
  <c r="C1022" i="7"/>
  <c r="D1022" i="7" s="1"/>
  <c r="C644" i="7"/>
  <c r="D644" i="7" s="1"/>
  <c r="C1396" i="7" l="1"/>
  <c r="D1396" i="7" s="1"/>
  <c r="C1023" i="7"/>
  <c r="D1023" i="7" s="1"/>
  <c r="C645" i="7"/>
  <c r="D645" i="7" s="1"/>
  <c r="C1397" i="7" l="1"/>
  <c r="D1397" i="7" s="1"/>
  <c r="C1024" i="7"/>
  <c r="D1024" i="7" s="1"/>
  <c r="C646" i="7"/>
  <c r="D646" i="7" s="1"/>
  <c r="C1398" i="7" l="1"/>
  <c r="D1398" i="7" s="1"/>
  <c r="C1025" i="7"/>
  <c r="D1025" i="7" s="1"/>
  <c r="C647" i="7"/>
  <c r="D647" i="7" s="1"/>
  <c r="C1399" i="7" l="1"/>
  <c r="D1399" i="7" s="1"/>
  <c r="C1026" i="7"/>
  <c r="D1026" i="7" s="1"/>
  <c r="C648" i="7"/>
  <c r="D648" i="7" s="1"/>
  <c r="E12" i="12" l="1"/>
  <c r="C1400" i="7"/>
  <c r="D1400" i="7" s="1"/>
  <c r="C1027" i="7"/>
  <c r="D1027" i="7" s="1"/>
  <c r="C649" i="7"/>
  <c r="D649" i="7" s="1"/>
  <c r="C1401" i="7" l="1"/>
  <c r="D1401" i="7" s="1"/>
  <c r="C1028" i="7"/>
  <c r="D1028" i="7" s="1"/>
  <c r="C650" i="7"/>
  <c r="D650" i="7" s="1"/>
  <c r="C1402" i="7" l="1"/>
  <c r="D1402" i="7" s="1"/>
  <c r="C1029" i="7"/>
  <c r="D1029" i="7" s="1"/>
  <c r="C651" i="7"/>
  <c r="D651" i="7" s="1"/>
  <c r="C1403" i="7" l="1"/>
  <c r="D1403" i="7" s="1"/>
  <c r="C1030" i="7"/>
  <c r="D1030" i="7" s="1"/>
  <c r="C652" i="7"/>
  <c r="D652" i="7" s="1"/>
  <c r="C1404" i="7" l="1"/>
  <c r="D1404" i="7" s="1"/>
  <c r="C1031" i="7"/>
  <c r="D1031" i="7" s="1"/>
  <c r="C653" i="7"/>
  <c r="D653" i="7" s="1"/>
  <c r="C1405" i="7" l="1"/>
  <c r="D1405" i="7" s="1"/>
  <c r="C1032" i="7"/>
  <c r="D1032" i="7" s="1"/>
  <c r="C654" i="7"/>
  <c r="D654" i="7" s="1"/>
  <c r="C1406" i="7" l="1"/>
  <c r="D1406" i="7" s="1"/>
  <c r="C1033" i="7"/>
  <c r="D1033" i="7" s="1"/>
  <c r="C655" i="7"/>
  <c r="D655" i="7" s="1"/>
  <c r="C1407" i="7" l="1"/>
  <c r="D1407" i="7" s="1"/>
  <c r="Z12" i="7" s="1"/>
  <c r="C1034" i="7"/>
  <c r="D1034" i="7" s="1"/>
  <c r="S12" i="7" s="1"/>
  <c r="C656" i="7"/>
  <c r="D656" i="7" s="1"/>
  <c r="C1408" i="7" l="1"/>
  <c r="D1408" i="7" s="1"/>
  <c r="C1035" i="7"/>
  <c r="D1035" i="7" s="1"/>
  <c r="C657" i="7"/>
  <c r="D657" i="7" s="1"/>
  <c r="L12" i="7" s="1"/>
  <c r="E12" i="7" s="1"/>
  <c r="M11" i="8" s="1"/>
  <c r="L12" i="8" l="1"/>
  <c r="I12" i="8" s="1"/>
  <c r="J11" i="8"/>
  <c r="F11" i="8" s="1"/>
  <c r="B11" i="8" s="1"/>
  <c r="C1409" i="7"/>
  <c r="D1409" i="7" s="1"/>
  <c r="C1036" i="7"/>
  <c r="D1036" i="7" s="1"/>
  <c r="C658" i="7"/>
  <c r="D658" i="7" s="1"/>
  <c r="C1410" i="7" l="1"/>
  <c r="D1410" i="7" s="1"/>
  <c r="C1037" i="7"/>
  <c r="D1037" i="7" s="1"/>
  <c r="C659" i="7"/>
  <c r="D659" i="7" s="1"/>
  <c r="C1411" i="7" l="1"/>
  <c r="D1411" i="7" s="1"/>
  <c r="C1038" i="7"/>
  <c r="D1038" i="7" s="1"/>
  <c r="C660" i="7"/>
  <c r="D660" i="7" s="1"/>
  <c r="C1412" i="7" l="1"/>
  <c r="D1412" i="7" s="1"/>
  <c r="C1039" i="7"/>
  <c r="D1039" i="7" s="1"/>
  <c r="C661" i="7"/>
  <c r="D661" i="7" s="1"/>
  <c r="C1413" i="7" l="1"/>
  <c r="D1413" i="7" s="1"/>
  <c r="C1040" i="7"/>
  <c r="D1040" i="7" s="1"/>
  <c r="C662" i="7"/>
  <c r="D662" i="7" s="1"/>
  <c r="C1414" i="7" l="1"/>
  <c r="D1414" i="7" s="1"/>
  <c r="C1041" i="7"/>
  <c r="D1041" i="7" s="1"/>
  <c r="C663" i="7"/>
  <c r="D663" i="7" s="1"/>
  <c r="C1415" i="7" l="1"/>
  <c r="D1415" i="7" s="1"/>
  <c r="C1042" i="7"/>
  <c r="D1042" i="7" s="1"/>
  <c r="C664" i="7"/>
  <c r="D664" i="7" s="1"/>
  <c r="C1416" i="7" l="1"/>
  <c r="D1416" i="7" s="1"/>
  <c r="C1043" i="7"/>
  <c r="D1043" i="7" s="1"/>
  <c r="C665" i="7"/>
  <c r="D665" i="7" s="1"/>
  <c r="C1417" i="7" l="1"/>
  <c r="D1417" i="7" s="1"/>
  <c r="C1044" i="7"/>
  <c r="D1044" i="7" s="1"/>
  <c r="C666" i="7"/>
  <c r="D666" i="7" s="1"/>
  <c r="C1418" i="7" l="1"/>
  <c r="D1418" i="7" s="1"/>
  <c r="C1045" i="7"/>
  <c r="D1045" i="7" s="1"/>
  <c r="C667" i="7"/>
  <c r="D667" i="7" s="1"/>
  <c r="C1419" i="7" l="1"/>
  <c r="D1419" i="7" s="1"/>
  <c r="C1046" i="7"/>
  <c r="D1046" i="7" s="1"/>
  <c r="C668" i="7"/>
  <c r="D668" i="7" s="1"/>
  <c r="C1420" i="7" l="1"/>
  <c r="D1420" i="7" s="1"/>
  <c r="C1047" i="7"/>
  <c r="D1047" i="7" s="1"/>
  <c r="C669" i="7"/>
  <c r="D669" i="7" s="1"/>
  <c r="C1421" i="7" l="1"/>
  <c r="D1421" i="7" s="1"/>
  <c r="C1048" i="7"/>
  <c r="D1048" i="7" s="1"/>
  <c r="C670" i="7"/>
  <c r="D670" i="7" s="1"/>
  <c r="C1422" i="7" l="1"/>
  <c r="D1422" i="7" s="1"/>
  <c r="C1049" i="7"/>
  <c r="D1049" i="7" s="1"/>
  <c r="C671" i="7"/>
  <c r="D671" i="7" s="1"/>
  <c r="C1423" i="7" l="1"/>
  <c r="D1423" i="7" s="1"/>
  <c r="C1050" i="7"/>
  <c r="D1050" i="7" s="1"/>
  <c r="C672" i="7"/>
  <c r="D672" i="7" s="1"/>
  <c r="C1424" i="7" l="1"/>
  <c r="D1424" i="7" s="1"/>
  <c r="C1051" i="7"/>
  <c r="D1051" i="7" s="1"/>
  <c r="C673" i="7"/>
  <c r="D673" i="7" s="1"/>
  <c r="C1425" i="7" l="1"/>
  <c r="D1425" i="7" s="1"/>
  <c r="C1052" i="7"/>
  <c r="D1052" i="7" s="1"/>
  <c r="C674" i="7"/>
  <c r="D674" i="7" s="1"/>
  <c r="C1426" i="7" l="1"/>
  <c r="D1426" i="7" s="1"/>
  <c r="C1053" i="7"/>
  <c r="D1053" i="7" s="1"/>
  <c r="C675" i="7"/>
  <c r="D675" i="7" s="1"/>
  <c r="C1427" i="7" l="1"/>
  <c r="D1427" i="7" s="1"/>
  <c r="C1054" i="7"/>
  <c r="D1054" i="7" s="1"/>
  <c r="C676" i="7"/>
  <c r="D676" i="7" s="1"/>
  <c r="C1428" i="7" l="1"/>
  <c r="D1428" i="7" s="1"/>
  <c r="C1055" i="7"/>
  <c r="D1055" i="7" s="1"/>
  <c r="C677" i="7"/>
  <c r="D677" i="7" s="1"/>
  <c r="E13" i="12" l="1"/>
  <c r="C1429" i="7"/>
  <c r="D1429" i="7" s="1"/>
  <c r="C1056" i="7"/>
  <c r="D1056" i="7" s="1"/>
  <c r="C678" i="7"/>
  <c r="D678" i="7" s="1"/>
  <c r="C1430" i="7" l="1"/>
  <c r="D1430" i="7" s="1"/>
  <c r="C1057" i="7"/>
  <c r="D1057" i="7" s="1"/>
  <c r="C679" i="7"/>
  <c r="D679" i="7" s="1"/>
  <c r="C1431" i="7" l="1"/>
  <c r="D1431" i="7" s="1"/>
  <c r="C1058" i="7"/>
  <c r="D1058" i="7" s="1"/>
  <c r="C680" i="7"/>
  <c r="D680" i="7" s="1"/>
  <c r="C1432" i="7" l="1"/>
  <c r="D1432" i="7" s="1"/>
  <c r="C1059" i="7"/>
  <c r="D1059" i="7" s="1"/>
  <c r="C681" i="7"/>
  <c r="D681" i="7" s="1"/>
  <c r="C1433" i="7" l="1"/>
  <c r="D1433" i="7" s="1"/>
  <c r="C1060" i="7"/>
  <c r="D1060" i="7" s="1"/>
  <c r="C682" i="7"/>
  <c r="D682" i="7" s="1"/>
  <c r="C1434" i="7" l="1"/>
  <c r="D1434" i="7" s="1"/>
  <c r="C1061" i="7"/>
  <c r="D1061" i="7" s="1"/>
  <c r="C683" i="7"/>
  <c r="D683" i="7" s="1"/>
  <c r="C1435" i="7" l="1"/>
  <c r="D1435" i="7" s="1"/>
  <c r="C1062" i="7"/>
  <c r="D1062" i="7" s="1"/>
  <c r="C684" i="7"/>
  <c r="D684" i="7" s="1"/>
  <c r="C1436" i="7" l="1"/>
  <c r="D1436" i="7" s="1"/>
  <c r="C1063" i="7"/>
  <c r="D1063" i="7" s="1"/>
  <c r="C685" i="7"/>
  <c r="D685" i="7" s="1"/>
  <c r="C1437" i="7" l="1"/>
  <c r="D1437" i="7" s="1"/>
  <c r="Z13" i="7" s="1"/>
  <c r="C1064" i="7"/>
  <c r="D1064" i="7" s="1"/>
  <c r="S13" i="7" s="1"/>
  <c r="C686" i="7"/>
  <c r="D686" i="7" s="1"/>
  <c r="C1438" i="7" l="1"/>
  <c r="D1438" i="7" s="1"/>
  <c r="C1065" i="7"/>
  <c r="D1065" i="7" s="1"/>
  <c r="C687" i="7"/>
  <c r="D687" i="7" s="1"/>
  <c r="L13" i="7" s="1"/>
  <c r="E13" i="7" s="1"/>
  <c r="M12" i="8" s="1"/>
  <c r="L13" i="8" l="1"/>
  <c r="I13" i="8" s="1"/>
  <c r="J12" i="8"/>
  <c r="F12" i="8" s="1"/>
  <c r="B12" i="8" s="1"/>
  <c r="C1439" i="7"/>
  <c r="D1439" i="7" s="1"/>
  <c r="C1066" i="7"/>
  <c r="D1066" i="7" s="1"/>
  <c r="C688" i="7"/>
  <c r="D688" i="7" s="1"/>
  <c r="C1440" i="7" l="1"/>
  <c r="D1440" i="7" s="1"/>
  <c r="C1067" i="7"/>
  <c r="D1067" i="7" s="1"/>
  <c r="C689" i="7"/>
  <c r="D689" i="7" s="1"/>
  <c r="C1441" i="7" l="1"/>
  <c r="D1441" i="7" s="1"/>
  <c r="C1068" i="7"/>
  <c r="D1068" i="7" s="1"/>
  <c r="C690" i="7"/>
  <c r="D690" i="7" s="1"/>
  <c r="C1442" i="7" l="1"/>
  <c r="D1442" i="7" s="1"/>
  <c r="C1069" i="7"/>
  <c r="D1069" i="7" s="1"/>
  <c r="C691" i="7"/>
  <c r="D691" i="7" s="1"/>
  <c r="C1443" i="7" l="1"/>
  <c r="D1443" i="7" s="1"/>
  <c r="C1070" i="7"/>
  <c r="D1070" i="7" s="1"/>
  <c r="C692" i="7"/>
  <c r="D692" i="7" s="1"/>
  <c r="C1444" i="7" l="1"/>
  <c r="D1444" i="7" s="1"/>
  <c r="C1071" i="7"/>
  <c r="D1071" i="7" s="1"/>
  <c r="C693" i="7"/>
  <c r="D693" i="7" s="1"/>
  <c r="C1445" i="7" l="1"/>
  <c r="D1445" i="7" s="1"/>
  <c r="C1072" i="7"/>
  <c r="D1072" i="7" s="1"/>
  <c r="C694" i="7"/>
  <c r="D694" i="7" s="1"/>
  <c r="C1446" i="7" l="1"/>
  <c r="D1446" i="7" s="1"/>
  <c r="C1073" i="7"/>
  <c r="D1073" i="7" s="1"/>
  <c r="C695" i="7"/>
  <c r="D695" i="7" s="1"/>
  <c r="C1447" i="7" l="1"/>
  <c r="D1447" i="7" s="1"/>
  <c r="C1074" i="7"/>
  <c r="D1074" i="7" s="1"/>
  <c r="C696" i="7"/>
  <c r="D696" i="7" s="1"/>
  <c r="C1448" i="7" l="1"/>
  <c r="D1448" i="7" s="1"/>
  <c r="C1075" i="7"/>
  <c r="D1075" i="7" s="1"/>
  <c r="C697" i="7"/>
  <c r="D697" i="7" s="1"/>
  <c r="C1449" i="7" l="1"/>
  <c r="D1449" i="7" s="1"/>
  <c r="C1076" i="7"/>
  <c r="D1076" i="7" s="1"/>
  <c r="C698" i="7"/>
  <c r="D698" i="7" s="1"/>
  <c r="C1450" i="7" l="1"/>
  <c r="D1450" i="7" s="1"/>
  <c r="C1077" i="7"/>
  <c r="D1077" i="7" s="1"/>
  <c r="C699" i="7"/>
  <c r="D699" i="7" s="1"/>
  <c r="C1451" i="7" l="1"/>
  <c r="D1451" i="7" s="1"/>
  <c r="C1078" i="7"/>
  <c r="D1078" i="7" s="1"/>
  <c r="C700" i="7"/>
  <c r="D700" i="7" s="1"/>
  <c r="C1452" i="7" l="1"/>
  <c r="D1452" i="7" s="1"/>
  <c r="C1079" i="7"/>
  <c r="D1079" i="7" s="1"/>
  <c r="C701" i="7"/>
  <c r="D701" i="7" s="1"/>
  <c r="C1453" i="7" l="1"/>
  <c r="D1453" i="7" s="1"/>
  <c r="C1080" i="7"/>
  <c r="D1080" i="7" s="1"/>
  <c r="C702" i="7"/>
  <c r="D702" i="7" s="1"/>
  <c r="C1454" i="7" l="1"/>
  <c r="D1454" i="7" s="1"/>
  <c r="C1081" i="7"/>
  <c r="D1081" i="7" s="1"/>
  <c r="C703" i="7"/>
  <c r="D703" i="7" s="1"/>
  <c r="C1455" i="7" l="1"/>
  <c r="D1455" i="7" s="1"/>
  <c r="C1082" i="7"/>
  <c r="D1082" i="7" s="1"/>
  <c r="C704" i="7"/>
  <c r="D704" i="7" s="1"/>
  <c r="C1456" i="7" l="1"/>
  <c r="D1456" i="7" s="1"/>
  <c r="C1083" i="7"/>
  <c r="D1083" i="7" s="1"/>
  <c r="C705" i="7"/>
  <c r="D705" i="7" s="1"/>
  <c r="C1457" i="7" l="1"/>
  <c r="D1457" i="7" s="1"/>
  <c r="C1084" i="7"/>
  <c r="D1084" i="7" s="1"/>
  <c r="C706" i="7"/>
  <c r="D706" i="7" s="1"/>
  <c r="C1458" i="7" l="1"/>
  <c r="D1458" i="7" s="1"/>
  <c r="C1085" i="7"/>
  <c r="D1085" i="7" s="1"/>
  <c r="C707" i="7"/>
  <c r="D707" i="7" s="1"/>
  <c r="C1459" i="7" l="1"/>
  <c r="D1459" i="7" s="1"/>
  <c r="C1086" i="7"/>
  <c r="D1086" i="7" s="1"/>
  <c r="C708" i="7"/>
  <c r="D708" i="7" s="1"/>
  <c r="C1460" i="7" l="1"/>
  <c r="D1460" i="7" s="1"/>
  <c r="C1087" i="7"/>
  <c r="D1087" i="7" s="1"/>
  <c r="C709" i="7"/>
  <c r="D709" i="7" s="1"/>
  <c r="E14" i="12" l="1"/>
  <c r="C1461" i="7"/>
  <c r="D1461" i="7" s="1"/>
  <c r="C1088" i="7"/>
  <c r="D1088" i="7" s="1"/>
  <c r="C710" i="7"/>
  <c r="D710" i="7" s="1"/>
  <c r="C1462" i="7" l="1"/>
  <c r="D1462" i="7" s="1"/>
  <c r="C1089" i="7"/>
  <c r="D1089" i="7" s="1"/>
  <c r="C711" i="7"/>
  <c r="D711" i="7" s="1"/>
  <c r="C1463" i="7" l="1"/>
  <c r="D1463" i="7" s="1"/>
  <c r="C1090" i="7"/>
  <c r="D1090" i="7" s="1"/>
  <c r="C712" i="7"/>
  <c r="D712" i="7" s="1"/>
  <c r="C1464" i="7" l="1"/>
  <c r="D1464" i="7" s="1"/>
  <c r="C1091" i="7"/>
  <c r="D1091" i="7" s="1"/>
  <c r="C713" i="7"/>
  <c r="D713" i="7" s="1"/>
  <c r="C1465" i="7" l="1"/>
  <c r="D1465" i="7" s="1"/>
  <c r="C1092" i="7"/>
  <c r="D1092" i="7" s="1"/>
  <c r="C714" i="7"/>
  <c r="D714" i="7" s="1"/>
  <c r="C1466" i="7" l="1"/>
  <c r="D1466" i="7" s="1"/>
  <c r="C1093" i="7"/>
  <c r="D1093" i="7" s="1"/>
  <c r="C715" i="7"/>
  <c r="D715" i="7" s="1"/>
  <c r="C1467" i="7" l="1"/>
  <c r="D1467" i="7" s="1"/>
  <c r="C1094" i="7"/>
  <c r="D1094" i="7" s="1"/>
  <c r="C716" i="7"/>
  <c r="D716" i="7" s="1"/>
  <c r="C1468" i="7" l="1"/>
  <c r="D1468" i="7" s="1"/>
  <c r="Z14" i="7" s="1"/>
  <c r="C1095" i="7"/>
  <c r="D1095" i="7" s="1"/>
  <c r="S14" i="7" s="1"/>
  <c r="C717" i="7"/>
  <c r="D717" i="7" s="1"/>
  <c r="C1469" i="7" l="1"/>
  <c r="D1469" i="7" s="1"/>
  <c r="C1096" i="7"/>
  <c r="D1096" i="7" s="1"/>
  <c r="C718" i="7"/>
  <c r="D718" i="7" s="1"/>
  <c r="L14" i="7" s="1"/>
  <c r="E14" i="7" s="1"/>
  <c r="M13" i="8" s="1"/>
  <c r="L14" i="8" l="1"/>
  <c r="I14" i="8" s="1"/>
  <c r="J13" i="8"/>
  <c r="F13" i="8" s="1"/>
  <c r="B13" i="8" s="1"/>
  <c r="C1470" i="7"/>
  <c r="D1470" i="7" s="1"/>
  <c r="C1097" i="7"/>
  <c r="D1097" i="7" s="1"/>
  <c r="C719" i="7"/>
  <c r="D719" i="7" s="1"/>
  <c r="C1471" i="7" l="1"/>
  <c r="D1471" i="7" s="1"/>
  <c r="C1098" i="7"/>
  <c r="D1098" i="7" s="1"/>
  <c r="C720" i="7"/>
  <c r="D720" i="7" s="1"/>
  <c r="C1472" i="7" l="1"/>
  <c r="D1472" i="7" s="1"/>
  <c r="C1099" i="7"/>
  <c r="D1099" i="7" s="1"/>
  <c r="C721" i="7"/>
  <c r="D721" i="7" s="1"/>
  <c r="C1473" i="7" l="1"/>
  <c r="D1473" i="7" s="1"/>
  <c r="C1100" i="7"/>
  <c r="D1100" i="7" s="1"/>
  <c r="C722" i="7"/>
  <c r="D722" i="7" s="1"/>
  <c r="C1474" i="7" l="1"/>
  <c r="D1474" i="7" s="1"/>
  <c r="C1101" i="7"/>
  <c r="D1101" i="7" s="1"/>
  <c r="C723" i="7"/>
  <c r="D723" i="7" s="1"/>
  <c r="C1475" i="7" l="1"/>
  <c r="D1475" i="7" s="1"/>
  <c r="C1102" i="7"/>
  <c r="D1102" i="7" s="1"/>
  <c r="C724" i="7"/>
  <c r="D724" i="7" s="1"/>
  <c r="C1476" i="7" l="1"/>
  <c r="D1476" i="7" s="1"/>
  <c r="C1103" i="7"/>
  <c r="D1103" i="7" s="1"/>
  <c r="C725" i="7"/>
  <c r="D725" i="7" s="1"/>
  <c r="C1477" i="7" l="1"/>
  <c r="D1477" i="7" s="1"/>
  <c r="C1104" i="7"/>
  <c r="D1104" i="7" s="1"/>
  <c r="C726" i="7"/>
  <c r="D726" i="7" s="1"/>
  <c r="C1478" i="7" l="1"/>
  <c r="D1478" i="7" s="1"/>
  <c r="C1105" i="7"/>
  <c r="D1105" i="7" s="1"/>
  <c r="C727" i="7"/>
  <c r="D727" i="7" s="1"/>
  <c r="C1479" i="7" l="1"/>
  <c r="D1479" i="7" s="1"/>
  <c r="C1106" i="7"/>
  <c r="D1106" i="7" s="1"/>
  <c r="C728" i="7"/>
  <c r="D728" i="7" s="1"/>
  <c r="C1480" i="7" l="1"/>
  <c r="D1480" i="7" s="1"/>
  <c r="C1107" i="7"/>
  <c r="D1107" i="7" s="1"/>
  <c r="C729" i="7"/>
  <c r="D729" i="7" s="1"/>
  <c r="C1481" i="7" l="1"/>
  <c r="D1481" i="7" s="1"/>
  <c r="C1108" i="7"/>
  <c r="D1108" i="7" s="1"/>
  <c r="C730" i="7"/>
  <c r="D730" i="7" s="1"/>
  <c r="C1482" i="7" l="1"/>
  <c r="D1482" i="7" s="1"/>
  <c r="C1109" i="7"/>
  <c r="D1109" i="7" s="1"/>
  <c r="C731" i="7"/>
  <c r="D731" i="7" s="1"/>
  <c r="C1483" i="7" l="1"/>
  <c r="D1483" i="7" s="1"/>
  <c r="C1110" i="7"/>
  <c r="D1110" i="7" s="1"/>
  <c r="C732" i="7"/>
  <c r="D732" i="7" s="1"/>
  <c r="C1484" i="7" l="1"/>
  <c r="D1484" i="7" s="1"/>
  <c r="C1111" i="7"/>
  <c r="D1111" i="7" s="1"/>
  <c r="C733" i="7"/>
  <c r="D733" i="7" s="1"/>
  <c r="C1485" i="7" l="1"/>
  <c r="D1485" i="7" s="1"/>
  <c r="C1112" i="7"/>
  <c r="D1112" i="7" s="1"/>
  <c r="C734" i="7"/>
  <c r="D734" i="7" s="1"/>
  <c r="C1486" i="7" l="1"/>
  <c r="D1486" i="7" s="1"/>
  <c r="C1113" i="7"/>
  <c r="D1113" i="7" s="1"/>
  <c r="C735" i="7"/>
  <c r="D735" i="7" s="1"/>
  <c r="C1487" i="7" l="1"/>
  <c r="D1487" i="7" s="1"/>
  <c r="C1114" i="7"/>
  <c r="D1114" i="7" s="1"/>
  <c r="C736" i="7"/>
  <c r="D736" i="7" s="1"/>
  <c r="C1488" i="7" l="1"/>
  <c r="D1488" i="7" s="1"/>
  <c r="C1115" i="7"/>
  <c r="D1115" i="7" s="1"/>
  <c r="C737" i="7"/>
  <c r="D737" i="7" s="1"/>
  <c r="C1489" i="7" l="1"/>
  <c r="D1489" i="7" s="1"/>
  <c r="C1116" i="7"/>
  <c r="D1116" i="7" s="1"/>
  <c r="C738" i="7"/>
  <c r="D738" i="7" s="1"/>
  <c r="C1490" i="7" l="1"/>
  <c r="D1490" i="7" s="1"/>
  <c r="C1117" i="7"/>
  <c r="D1117" i="7" s="1"/>
  <c r="C739" i="7"/>
  <c r="D739" i="7" s="1"/>
  <c r="E15" i="12" l="1"/>
  <c r="C1491" i="7"/>
  <c r="D1491" i="7" s="1"/>
  <c r="C1118" i="7"/>
  <c r="D1118" i="7" s="1"/>
  <c r="C740" i="7"/>
  <c r="D740" i="7" s="1"/>
  <c r="C1492" i="7" l="1"/>
  <c r="D1492" i="7" s="1"/>
  <c r="C1119" i="7"/>
  <c r="D1119" i="7" s="1"/>
  <c r="C741" i="7"/>
  <c r="D741" i="7" s="1"/>
  <c r="C1493" i="7" l="1"/>
  <c r="D1493" i="7" s="1"/>
  <c r="C1120" i="7"/>
  <c r="D1120" i="7" s="1"/>
  <c r="C742" i="7"/>
  <c r="D742" i="7" s="1"/>
  <c r="C1494" i="7" l="1"/>
  <c r="D1494" i="7" s="1"/>
  <c r="C1121" i="7"/>
  <c r="D1121" i="7" s="1"/>
  <c r="C743" i="7"/>
  <c r="D743" i="7" s="1"/>
  <c r="C1495" i="7" l="1"/>
  <c r="D1495" i="7" s="1"/>
  <c r="C1122" i="7"/>
  <c r="D1122" i="7" s="1"/>
  <c r="C744" i="7"/>
  <c r="D744" i="7" s="1"/>
  <c r="C1496" i="7" l="1"/>
  <c r="D1496" i="7" s="1"/>
  <c r="C1123" i="7"/>
  <c r="D1123" i="7" s="1"/>
  <c r="C745" i="7"/>
  <c r="D745" i="7" s="1"/>
  <c r="C1497" i="7" l="1"/>
  <c r="D1497" i="7" s="1"/>
  <c r="C1124" i="7"/>
  <c r="D1124" i="7" s="1"/>
  <c r="C746" i="7"/>
  <c r="D746" i="7" s="1"/>
  <c r="C1498" i="7" l="1"/>
  <c r="D1498" i="7" s="1"/>
  <c r="Z15" i="7" s="1"/>
  <c r="C1125" i="7"/>
  <c r="D1125" i="7" s="1"/>
  <c r="S15" i="7" s="1"/>
  <c r="C747" i="7"/>
  <c r="D747" i="7" s="1"/>
  <c r="C1499" i="7" l="1"/>
  <c r="D1499" i="7" s="1"/>
  <c r="C1126" i="7"/>
  <c r="D1126" i="7" s="1"/>
  <c r="C748" i="7"/>
  <c r="D748" i="7" s="1"/>
  <c r="L15" i="7" s="1"/>
  <c r="E15" i="7" s="1"/>
  <c r="M14" i="8" s="1"/>
  <c r="J14" i="8" l="1"/>
  <c r="F14" i="8" s="1"/>
  <c r="B14" i="8" s="1"/>
  <c r="L15" i="8"/>
  <c r="I15" i="8" s="1"/>
  <c r="C1500" i="7"/>
  <c r="D1500" i="7" s="1"/>
  <c r="C1127" i="7"/>
  <c r="D1127" i="7" s="1"/>
  <c r="C749" i="7"/>
  <c r="D749" i="7" s="1"/>
  <c r="I16" i="8" l="1"/>
  <c r="B25" i="4" s="1"/>
  <c r="C1501" i="7"/>
  <c r="D1501" i="7" s="1"/>
  <c r="C1128" i="7"/>
  <c r="D1128" i="7" s="1"/>
  <c r="C750" i="7"/>
  <c r="D750" i="7" s="1"/>
  <c r="C1502" i="7" l="1"/>
  <c r="D1502" i="7" s="1"/>
  <c r="C1129" i="7"/>
  <c r="D1129" i="7" s="1"/>
  <c r="C751" i="7"/>
  <c r="D751" i="7" s="1"/>
  <c r="C1503" i="7" l="1"/>
  <c r="D1503" i="7" s="1"/>
  <c r="C1130" i="7"/>
  <c r="D1130" i="7" s="1"/>
  <c r="C752" i="7"/>
  <c r="D752" i="7" s="1"/>
  <c r="C1504" i="7" l="1"/>
  <c r="D1504" i="7" s="1"/>
  <c r="C1131" i="7"/>
  <c r="D1131" i="7" s="1"/>
  <c r="C753" i="7"/>
  <c r="D753" i="7" s="1"/>
  <c r="C1505" i="7" l="1"/>
  <c r="D1505" i="7" s="1"/>
  <c r="C1132" i="7"/>
  <c r="D1132" i="7" s="1"/>
  <c r="C754" i="7"/>
  <c r="D754" i="7" s="1"/>
  <c r="C1506" i="7" l="1"/>
  <c r="D1506" i="7" s="1"/>
  <c r="C1133" i="7"/>
  <c r="D1133" i="7" s="1"/>
  <c r="C755" i="7"/>
  <c r="D755" i="7" s="1"/>
  <c r="C1507" i="7" l="1"/>
  <c r="D1507" i="7" s="1"/>
  <c r="C1134" i="7"/>
  <c r="D1134" i="7" s="1"/>
  <c r="C756" i="7"/>
  <c r="D756" i="7" s="1"/>
  <c r="C1508" i="7" l="1"/>
  <c r="D1508" i="7" s="1"/>
  <c r="C1135" i="7"/>
  <c r="D1135" i="7" s="1"/>
  <c r="C757" i="7"/>
  <c r="D757" i="7" s="1"/>
  <c r="C1509" i="7" l="1"/>
  <c r="D1509" i="7" s="1"/>
  <c r="C1136" i="7"/>
  <c r="D1136" i="7" s="1"/>
  <c r="C758" i="7"/>
  <c r="D758" i="7" s="1"/>
  <c r="C1510" i="7" l="1"/>
  <c r="D1510" i="7" s="1"/>
  <c r="C1137" i="7"/>
  <c r="D1137" i="7" s="1"/>
  <c r="C759" i="7"/>
  <c r="D759" i="7" s="1"/>
  <c r="C1511" i="7" l="1"/>
  <c r="D1511" i="7" s="1"/>
  <c r="C1138" i="7"/>
  <c r="D1138" i="7" s="1"/>
  <c r="C760" i="7"/>
  <c r="D760" i="7" s="1"/>
  <c r="C1512" i="7" l="1"/>
  <c r="D1512" i="7" s="1"/>
  <c r="C1139" i="7"/>
  <c r="D1139" i="7" s="1"/>
  <c r="C761" i="7"/>
  <c r="D761" i="7" s="1"/>
  <c r="C1513" i="7" l="1"/>
  <c r="D1513" i="7" s="1"/>
  <c r="C1140" i="7"/>
  <c r="D1140" i="7" s="1"/>
  <c r="C762" i="7"/>
  <c r="D762" i="7" s="1"/>
  <c r="C1514" i="7" l="1"/>
  <c r="D1514" i="7" s="1"/>
  <c r="C1141" i="7"/>
  <c r="D1141" i="7" s="1"/>
  <c r="C763" i="7"/>
  <c r="D763" i="7" s="1"/>
  <c r="C1515" i="7" l="1"/>
  <c r="D1515" i="7" s="1"/>
  <c r="C1142" i="7"/>
  <c r="D1142" i="7" s="1"/>
  <c r="C764" i="7"/>
  <c r="D764" i="7" s="1"/>
  <c r="C1516" i="7" l="1"/>
  <c r="D1516" i="7" s="1"/>
  <c r="C1143" i="7"/>
  <c r="D1143" i="7" s="1"/>
  <c r="C765" i="7"/>
  <c r="D765" i="7" s="1"/>
  <c r="C1517" i="7" l="1"/>
  <c r="D1517" i="7" s="1"/>
  <c r="C1144" i="7"/>
  <c r="D1144" i="7" s="1"/>
  <c r="C766" i="7"/>
  <c r="D766" i="7" s="1"/>
  <c r="C1518" i="7" l="1"/>
  <c r="D1518" i="7" s="1"/>
  <c r="C1145" i="7"/>
  <c r="D1145" i="7" s="1"/>
  <c r="C767" i="7"/>
  <c r="D767" i="7" s="1"/>
  <c r="Z18" i="12" l="1"/>
  <c r="C1519" i="7"/>
  <c r="D1519" i="7" s="1"/>
  <c r="C1146" i="7"/>
  <c r="D1146" i="7" s="1"/>
  <c r="C768" i="7"/>
  <c r="D768" i="7" s="1"/>
  <c r="C1520" i="7" l="1"/>
  <c r="D1520" i="7" s="1"/>
  <c r="C1147" i="7"/>
  <c r="D1147" i="7" s="1"/>
  <c r="C769" i="7"/>
  <c r="D769" i="7" s="1"/>
  <c r="C1521" i="7" l="1"/>
  <c r="D1521" i="7" s="1"/>
  <c r="C1148" i="7"/>
  <c r="D1148" i="7" s="1"/>
  <c r="C770" i="7"/>
  <c r="D770" i="7" s="1"/>
  <c r="E16" i="12" l="1"/>
  <c r="E18" i="12" s="1"/>
  <c r="L18" i="12"/>
  <c r="L17" i="12"/>
  <c r="S17" i="12"/>
  <c r="S18" i="12"/>
  <c r="C1522" i="7"/>
  <c r="D1522" i="7" s="1"/>
  <c r="C1149" i="7"/>
  <c r="D1149" i="7" s="1"/>
  <c r="C771" i="7"/>
  <c r="D771" i="7" s="1"/>
  <c r="E17" i="12" l="1"/>
  <c r="C1523" i="7"/>
  <c r="D1523" i="7" s="1"/>
  <c r="C1150" i="7"/>
  <c r="D1150" i="7" s="1"/>
  <c r="C772" i="7"/>
  <c r="D772" i="7" s="1"/>
  <c r="C1524" i="7" l="1"/>
  <c r="D1524" i="7" s="1"/>
  <c r="C1151" i="7"/>
  <c r="D1151" i="7" s="1"/>
  <c r="C773" i="7"/>
  <c r="D773" i="7" s="1"/>
  <c r="C1525" i="7" l="1"/>
  <c r="D1525" i="7" s="1"/>
  <c r="C1152" i="7"/>
  <c r="D1152" i="7" s="1"/>
  <c r="C774" i="7"/>
  <c r="D774" i="7" s="1"/>
  <c r="B6" i="4" l="1"/>
  <c r="C1526" i="7"/>
  <c r="D1526" i="7" s="1"/>
  <c r="C1153" i="7"/>
  <c r="D1153" i="7" s="1"/>
  <c r="C775" i="7"/>
  <c r="D775" i="7" s="1"/>
  <c r="C1527" i="7" l="1"/>
  <c r="D1527" i="7" s="1"/>
  <c r="C1154" i="7"/>
  <c r="D1154" i="7" s="1"/>
  <c r="C776" i="7"/>
  <c r="D776" i="7" s="1"/>
  <c r="C1528" i="7" l="1"/>
  <c r="D1528" i="7" s="1"/>
  <c r="C1155" i="7"/>
  <c r="D1155" i="7" s="1"/>
  <c r="C777" i="7"/>
  <c r="D777" i="7" s="1"/>
  <c r="C1529" i="7" l="1"/>
  <c r="D1529" i="7" s="1"/>
  <c r="Z16" i="7" s="1"/>
  <c r="Z18" i="7" s="1"/>
  <c r="C1156" i="7"/>
  <c r="D1156" i="7" s="1"/>
  <c r="S16" i="7" s="1"/>
  <c r="C778" i="7"/>
  <c r="D778" i="7" s="1"/>
  <c r="S18" i="7" l="1"/>
  <c r="S17" i="7"/>
  <c r="C779" i="7"/>
  <c r="D779" i="7" s="1"/>
  <c r="L16" i="7" s="1"/>
  <c r="E16" i="7" l="1"/>
  <c r="L18" i="7"/>
  <c r="L17" i="7"/>
  <c r="E17" i="7" s="1"/>
  <c r="J14" i="2"/>
  <c r="J15" i="2"/>
  <c r="J16" i="2"/>
  <c r="J13" i="2"/>
  <c r="I13" i="5"/>
  <c r="H13" i="5"/>
  <c r="G13" i="5"/>
  <c r="B17" i="5"/>
  <c r="D19" i="5"/>
  <c r="D3" i="5"/>
  <c r="D7" i="5" s="1"/>
  <c r="C3" i="5"/>
  <c r="C7" i="5" s="1"/>
  <c r="B3" i="5"/>
  <c r="B7" i="5" s="1"/>
  <c r="M15" i="8" l="1"/>
  <c r="J15" i="8" s="1"/>
  <c r="E18" i="7"/>
  <c r="B5" i="5"/>
  <c r="C8" i="5"/>
  <c r="B9" i="5"/>
  <c r="C5" i="5"/>
  <c r="D9" i="5"/>
  <c r="C9" i="5"/>
  <c r="D5" i="5"/>
  <c r="B6" i="5"/>
  <c r="B4" i="5"/>
  <c r="C6" i="5"/>
  <c r="C4" i="5"/>
  <c r="B8" i="5"/>
  <c r="D6" i="5"/>
  <c r="D4" i="5"/>
  <c r="D8" i="5"/>
  <c r="C17" i="5"/>
  <c r="B15" i="5"/>
  <c r="D17" i="5"/>
  <c r="C15" i="5"/>
  <c r="B18" i="5"/>
  <c r="D15" i="5"/>
  <c r="C18" i="5"/>
  <c r="D18" i="5"/>
  <c r="B19" i="5"/>
  <c r="C19" i="5"/>
  <c r="F31" i="2"/>
  <c r="F36" i="2" s="1"/>
  <c r="F30" i="2"/>
  <c r="F37" i="2" s="1"/>
  <c r="M25" i="2"/>
  <c r="N25" i="2" s="1"/>
  <c r="O25" i="2" s="1"/>
  <c r="P25" i="2" s="1"/>
  <c r="R25" i="2" s="1"/>
  <c r="S25" i="2" s="1"/>
  <c r="L25" i="2"/>
  <c r="K25" i="2"/>
  <c r="F25" i="2"/>
  <c r="J24" i="2"/>
  <c r="M24" i="2" s="1"/>
  <c r="G24" i="2"/>
  <c r="N23" i="2"/>
  <c r="O23" i="2" s="1"/>
  <c r="P23" i="2" s="1"/>
  <c r="L23" i="2"/>
  <c r="K23" i="2"/>
  <c r="J22" i="2"/>
  <c r="M22" i="2" s="1"/>
  <c r="N22" i="2" s="1"/>
  <c r="O22" i="2" s="1"/>
  <c r="P22" i="2" s="1"/>
  <c r="M8" i="2"/>
  <c r="L8" i="2"/>
  <c r="K8" i="2"/>
  <c r="M7" i="2"/>
  <c r="L7" i="2"/>
  <c r="K7" i="2"/>
  <c r="M6" i="2"/>
  <c r="P6" i="2" s="1"/>
  <c r="Q6" i="2" s="1"/>
  <c r="F11" i="2" s="1"/>
  <c r="L6" i="2"/>
  <c r="K6" i="2"/>
  <c r="M5" i="2"/>
  <c r="L5" i="2"/>
  <c r="K5" i="2"/>
  <c r="G11" i="2" l="1"/>
  <c r="M416" i="7"/>
  <c r="J16" i="8"/>
  <c r="C25" i="4" s="1"/>
  <c r="E25" i="4" s="1"/>
  <c r="G25" i="4" s="1"/>
  <c r="I25" i="4" s="1"/>
  <c r="J25" i="4" s="1"/>
  <c r="F15" i="8"/>
  <c r="F12" i="2"/>
  <c r="F13" i="2"/>
  <c r="G8" i="2"/>
  <c r="R24" i="2"/>
  <c r="S24" i="2" s="1"/>
  <c r="N24" i="2"/>
  <c r="O24" i="2" s="1"/>
  <c r="P24" i="2" s="1"/>
  <c r="R23" i="2"/>
  <c r="S23" i="2" s="1"/>
  <c r="L24" i="2"/>
  <c r="L22" i="2"/>
  <c r="F32" i="2"/>
  <c r="F35" i="2" s="1"/>
  <c r="G13" i="2" l="1"/>
  <c r="M1166" i="7"/>
  <c r="G12" i="2"/>
  <c r="M793" i="7"/>
  <c r="F793" i="7" s="1"/>
  <c r="G793" i="7" s="1"/>
  <c r="J793" i="7" s="1"/>
  <c r="B15" i="8"/>
  <c r="F16" i="8"/>
  <c r="B16" i="8" s="1"/>
  <c r="F112" i="12"/>
  <c r="G112" i="12" s="1"/>
  <c r="F111" i="12"/>
  <c r="G111" i="12" s="1"/>
  <c r="F138" i="12"/>
  <c r="G138" i="12" s="1"/>
  <c r="F106" i="12"/>
  <c r="G106" i="12" s="1"/>
  <c r="F105" i="12"/>
  <c r="G105" i="12" s="1"/>
  <c r="F104" i="12"/>
  <c r="G104" i="12" s="1"/>
  <c r="F102" i="12"/>
  <c r="G102" i="12" s="1"/>
  <c r="F140" i="12"/>
  <c r="G140" i="12" s="1"/>
  <c r="F119" i="12"/>
  <c r="G119" i="12" s="1"/>
  <c r="F146" i="12"/>
  <c r="G146" i="12" s="1"/>
  <c r="F107" i="12"/>
  <c r="G107" i="12" s="1"/>
  <c r="F115" i="12"/>
  <c r="G115" i="12" s="1"/>
  <c r="F114" i="12"/>
  <c r="G114" i="12" s="1"/>
  <c r="F113" i="12"/>
  <c r="G113" i="12" s="1"/>
  <c r="F126" i="12"/>
  <c r="G126" i="12" s="1"/>
  <c r="F153" i="12"/>
  <c r="G153" i="12" s="1"/>
  <c r="F152" i="12"/>
  <c r="G152" i="12" s="1"/>
  <c r="F103" i="12"/>
  <c r="G103" i="12" s="1"/>
  <c r="F150" i="12"/>
  <c r="G150" i="12" s="1"/>
  <c r="F125" i="12"/>
  <c r="G125" i="12" s="1"/>
  <c r="F147" i="12"/>
  <c r="G147" i="12" s="1"/>
  <c r="F134" i="12"/>
  <c r="G134" i="12" s="1"/>
  <c r="F110" i="12"/>
  <c r="G110" i="12" s="1"/>
  <c r="F116" i="12"/>
  <c r="G116" i="12" s="1"/>
  <c r="F151" i="12"/>
  <c r="G151" i="12" s="1"/>
  <c r="F133" i="12"/>
  <c r="G133" i="12" s="1"/>
  <c r="F109" i="12"/>
  <c r="G109" i="12" s="1"/>
  <c r="F136" i="12"/>
  <c r="G136" i="12" s="1"/>
  <c r="F130" i="12"/>
  <c r="G130" i="12" s="1"/>
  <c r="F148" i="12"/>
  <c r="G148" i="12" s="1"/>
  <c r="F118" i="12"/>
  <c r="G118" i="12" s="1"/>
  <c r="F124" i="12"/>
  <c r="G124" i="12" s="1"/>
  <c r="F122" i="12"/>
  <c r="G122" i="12" s="1"/>
  <c r="F141" i="12"/>
  <c r="G141" i="12" s="1"/>
  <c r="F120" i="12"/>
  <c r="G120" i="12" s="1"/>
  <c r="F149" i="12"/>
  <c r="G149" i="12" s="1"/>
  <c r="F128" i="12"/>
  <c r="G128" i="12" s="1"/>
  <c r="F117" i="12"/>
  <c r="G117" i="12" s="1"/>
  <c r="F144" i="12"/>
  <c r="G144" i="12" s="1"/>
  <c r="F131" i="12"/>
  <c r="G131" i="12" s="1"/>
  <c r="J131" i="12" s="1"/>
  <c r="F127" i="12"/>
  <c r="G127" i="12" s="1"/>
  <c r="F137" i="12"/>
  <c r="G137" i="12" s="1"/>
  <c r="F132" i="12"/>
  <c r="G132" i="12" s="1"/>
  <c r="F142" i="12"/>
  <c r="G142" i="12" s="1"/>
  <c r="F139" i="12"/>
  <c r="G139" i="12" s="1"/>
  <c r="F145" i="12"/>
  <c r="G145" i="12" s="1"/>
  <c r="F135" i="12"/>
  <c r="G135" i="12" s="1"/>
  <c r="F121" i="12"/>
  <c r="G121" i="12" s="1"/>
  <c r="F108" i="12"/>
  <c r="G108" i="12" s="1"/>
  <c r="F143" i="12"/>
  <c r="G143" i="12" s="1"/>
  <c r="F129" i="12"/>
  <c r="G129" i="12" s="1"/>
  <c r="F123" i="12"/>
  <c r="G123" i="12" s="1"/>
  <c r="F801" i="7"/>
  <c r="G801" i="7" s="1"/>
  <c r="J801" i="7" s="1"/>
  <c r="F809" i="7"/>
  <c r="G809" i="7" s="1"/>
  <c r="J809" i="7" s="1"/>
  <c r="F817" i="7"/>
  <c r="G817" i="7" s="1"/>
  <c r="J817" i="7" s="1"/>
  <c r="F825" i="7"/>
  <c r="G825" i="7" s="1"/>
  <c r="J825" i="7" s="1"/>
  <c r="F833" i="7"/>
  <c r="G833" i="7" s="1"/>
  <c r="J833" i="7" s="1"/>
  <c r="F841" i="7"/>
  <c r="G841" i="7" s="1"/>
  <c r="J841" i="7" s="1"/>
  <c r="F849" i="7"/>
  <c r="G849" i="7" s="1"/>
  <c r="J849" i="7" s="1"/>
  <c r="F857" i="7"/>
  <c r="G857" i="7" s="1"/>
  <c r="J857" i="7" s="1"/>
  <c r="F865" i="7"/>
  <c r="G865" i="7" s="1"/>
  <c r="J865" i="7" s="1"/>
  <c r="F873" i="7"/>
  <c r="G873" i="7" s="1"/>
  <c r="J873" i="7" s="1"/>
  <c r="F881" i="7"/>
  <c r="G881" i="7" s="1"/>
  <c r="J881" i="7" s="1"/>
  <c r="F889" i="7"/>
  <c r="G889" i="7" s="1"/>
  <c r="J889" i="7" s="1"/>
  <c r="F897" i="7"/>
  <c r="G897" i="7" s="1"/>
  <c r="J897" i="7" s="1"/>
  <c r="F905" i="7"/>
  <c r="G905" i="7" s="1"/>
  <c r="J905" i="7" s="1"/>
  <c r="F913" i="7"/>
  <c r="G913" i="7" s="1"/>
  <c r="J913" i="7" s="1"/>
  <c r="F921" i="7"/>
  <c r="G921" i="7" s="1"/>
  <c r="J921" i="7" s="1"/>
  <c r="F929" i="7"/>
  <c r="G929" i="7" s="1"/>
  <c r="J929" i="7" s="1"/>
  <c r="F937" i="7"/>
  <c r="G937" i="7" s="1"/>
  <c r="J937" i="7" s="1"/>
  <c r="F945" i="7"/>
  <c r="G945" i="7" s="1"/>
  <c r="J945" i="7" s="1"/>
  <c r="F953" i="7"/>
  <c r="G953" i="7" s="1"/>
  <c r="J953" i="7" s="1"/>
  <c r="F961" i="7"/>
  <c r="G961" i="7" s="1"/>
  <c r="J961" i="7" s="1"/>
  <c r="F969" i="7"/>
  <c r="G969" i="7" s="1"/>
  <c r="J969" i="7" s="1"/>
  <c r="F977" i="7"/>
  <c r="G977" i="7" s="1"/>
  <c r="J977" i="7" s="1"/>
  <c r="F985" i="7"/>
  <c r="G985" i="7" s="1"/>
  <c r="J985" i="7" s="1"/>
  <c r="F993" i="7"/>
  <c r="G993" i="7" s="1"/>
  <c r="J993" i="7" s="1"/>
  <c r="F1001" i="7"/>
  <c r="G1001" i="7" s="1"/>
  <c r="J1001" i="7" s="1"/>
  <c r="F1009" i="7"/>
  <c r="G1009" i="7" s="1"/>
  <c r="J1009" i="7" s="1"/>
  <c r="F1017" i="7"/>
  <c r="G1017" i="7" s="1"/>
  <c r="J1017" i="7" s="1"/>
  <c r="F1025" i="7"/>
  <c r="G1025" i="7" s="1"/>
  <c r="J1025" i="7" s="1"/>
  <c r="F1033" i="7"/>
  <c r="G1033" i="7" s="1"/>
  <c r="J1033" i="7" s="1"/>
  <c r="F1041" i="7"/>
  <c r="G1041" i="7" s="1"/>
  <c r="J1041" i="7" s="1"/>
  <c r="F795" i="7"/>
  <c r="G795" i="7" s="1"/>
  <c r="J795" i="7" s="1"/>
  <c r="F803" i="7"/>
  <c r="G803" i="7" s="1"/>
  <c r="J803" i="7" s="1"/>
  <c r="F811" i="7"/>
  <c r="G811" i="7" s="1"/>
  <c r="J811" i="7" s="1"/>
  <c r="F819" i="7"/>
  <c r="G819" i="7" s="1"/>
  <c r="J819" i="7" s="1"/>
  <c r="F827" i="7"/>
  <c r="G827" i="7" s="1"/>
  <c r="J827" i="7" s="1"/>
  <c r="F835" i="7"/>
  <c r="G835" i="7" s="1"/>
  <c r="J835" i="7" s="1"/>
  <c r="F843" i="7"/>
  <c r="G843" i="7" s="1"/>
  <c r="J843" i="7" s="1"/>
  <c r="F851" i="7"/>
  <c r="G851" i="7" s="1"/>
  <c r="F859" i="7"/>
  <c r="G859" i="7" s="1"/>
  <c r="J859" i="7" s="1"/>
  <c r="F867" i="7"/>
  <c r="G867" i="7" s="1"/>
  <c r="J867" i="7" s="1"/>
  <c r="F875" i="7"/>
  <c r="G875" i="7" s="1"/>
  <c r="J875" i="7" s="1"/>
  <c r="F883" i="7"/>
  <c r="G883" i="7" s="1"/>
  <c r="J883" i="7" s="1"/>
  <c r="F891" i="7"/>
  <c r="G891" i="7" s="1"/>
  <c r="J891" i="7" s="1"/>
  <c r="F899" i="7"/>
  <c r="G899" i="7" s="1"/>
  <c r="J899" i="7" s="1"/>
  <c r="F907" i="7"/>
  <c r="G907" i="7" s="1"/>
  <c r="J907" i="7" s="1"/>
  <c r="F915" i="7"/>
  <c r="G915" i="7" s="1"/>
  <c r="J915" i="7" s="1"/>
  <c r="F923" i="7"/>
  <c r="G923" i="7" s="1"/>
  <c r="J923" i="7" s="1"/>
  <c r="F931" i="7"/>
  <c r="G931" i="7" s="1"/>
  <c r="J931" i="7" s="1"/>
  <c r="F939" i="7"/>
  <c r="G939" i="7" s="1"/>
  <c r="J939" i="7" s="1"/>
  <c r="F947" i="7"/>
  <c r="G947" i="7" s="1"/>
  <c r="J947" i="7" s="1"/>
  <c r="F955" i="7"/>
  <c r="G955" i="7" s="1"/>
  <c r="J955" i="7" s="1"/>
  <c r="F963" i="7"/>
  <c r="G963" i="7" s="1"/>
  <c r="J963" i="7" s="1"/>
  <c r="F971" i="7"/>
  <c r="G971" i="7" s="1"/>
  <c r="J971" i="7" s="1"/>
  <c r="F979" i="7"/>
  <c r="G979" i="7" s="1"/>
  <c r="J979" i="7" s="1"/>
  <c r="F987" i="7"/>
  <c r="G987" i="7" s="1"/>
  <c r="J987" i="7" s="1"/>
  <c r="F995" i="7"/>
  <c r="G995" i="7" s="1"/>
  <c r="J995" i="7" s="1"/>
  <c r="F1003" i="7"/>
  <c r="G1003" i="7" s="1"/>
  <c r="J1003" i="7" s="1"/>
  <c r="F1011" i="7"/>
  <c r="G1011" i="7" s="1"/>
  <c r="J1011" i="7" s="1"/>
  <c r="F1019" i="7"/>
  <c r="G1019" i="7" s="1"/>
  <c r="J1019" i="7" s="1"/>
  <c r="F1027" i="7"/>
  <c r="G1027" i="7" s="1"/>
  <c r="J1027" i="7" s="1"/>
  <c r="F1035" i="7"/>
  <c r="G1035" i="7" s="1"/>
  <c r="F1043" i="7"/>
  <c r="G1043" i="7" s="1"/>
  <c r="J1043" i="7" s="1"/>
  <c r="F797" i="7"/>
  <c r="G797" i="7" s="1"/>
  <c r="J797" i="7" s="1"/>
  <c r="F805" i="7"/>
  <c r="G805" i="7" s="1"/>
  <c r="J805" i="7" s="1"/>
  <c r="F813" i="7"/>
  <c r="G813" i="7" s="1"/>
  <c r="J813" i="7" s="1"/>
  <c r="F821" i="7"/>
  <c r="G821" i="7" s="1"/>
  <c r="J821" i="7" s="1"/>
  <c r="F829" i="7"/>
  <c r="G829" i="7" s="1"/>
  <c r="J829" i="7" s="1"/>
  <c r="F837" i="7"/>
  <c r="G837" i="7" s="1"/>
  <c r="J837" i="7" s="1"/>
  <c r="F845" i="7"/>
  <c r="G845" i="7" s="1"/>
  <c r="J845" i="7" s="1"/>
  <c r="F853" i="7"/>
  <c r="G853" i="7" s="1"/>
  <c r="J853" i="7" s="1"/>
  <c r="F861" i="7"/>
  <c r="G861" i="7" s="1"/>
  <c r="J861" i="7" s="1"/>
  <c r="F869" i="7"/>
  <c r="G869" i="7" s="1"/>
  <c r="J869" i="7" s="1"/>
  <c r="F877" i="7"/>
  <c r="G877" i="7" s="1"/>
  <c r="J877" i="7" s="1"/>
  <c r="F885" i="7"/>
  <c r="G885" i="7" s="1"/>
  <c r="J885" i="7" s="1"/>
  <c r="F893" i="7"/>
  <c r="G893" i="7" s="1"/>
  <c r="J893" i="7" s="1"/>
  <c r="F901" i="7"/>
  <c r="G901" i="7" s="1"/>
  <c r="J901" i="7" s="1"/>
  <c r="F909" i="7"/>
  <c r="G909" i="7" s="1"/>
  <c r="J909" i="7" s="1"/>
  <c r="F917" i="7"/>
  <c r="G917" i="7" s="1"/>
  <c r="J917" i="7" s="1"/>
  <c r="F925" i="7"/>
  <c r="G925" i="7" s="1"/>
  <c r="J925" i="7" s="1"/>
  <c r="F933" i="7"/>
  <c r="G933" i="7" s="1"/>
  <c r="J933" i="7" s="1"/>
  <c r="F941" i="7"/>
  <c r="G941" i="7" s="1"/>
  <c r="J941" i="7" s="1"/>
  <c r="F949" i="7"/>
  <c r="G949" i="7" s="1"/>
  <c r="J949" i="7" s="1"/>
  <c r="F957" i="7"/>
  <c r="G957" i="7" s="1"/>
  <c r="J957" i="7" s="1"/>
  <c r="F965" i="7"/>
  <c r="G965" i="7" s="1"/>
  <c r="J965" i="7" s="1"/>
  <c r="F973" i="7"/>
  <c r="G973" i="7" s="1"/>
  <c r="F981" i="7"/>
  <c r="G981" i="7" s="1"/>
  <c r="J981" i="7" s="1"/>
  <c r="F989" i="7"/>
  <c r="G989" i="7" s="1"/>
  <c r="J989" i="7" s="1"/>
  <c r="F997" i="7"/>
  <c r="G997" i="7" s="1"/>
  <c r="J997" i="7" s="1"/>
  <c r="F1005" i="7"/>
  <c r="G1005" i="7" s="1"/>
  <c r="J1005" i="7" s="1"/>
  <c r="F1013" i="7"/>
  <c r="G1013" i="7" s="1"/>
  <c r="J1013" i="7" s="1"/>
  <c r="F1021" i="7"/>
  <c r="G1021" i="7" s="1"/>
  <c r="J1021" i="7" s="1"/>
  <c r="F1029" i="7"/>
  <c r="G1029" i="7" s="1"/>
  <c r="J1029" i="7" s="1"/>
  <c r="F1037" i="7"/>
  <c r="G1037" i="7" s="1"/>
  <c r="J1037" i="7" s="1"/>
  <c r="F1045" i="7"/>
  <c r="G1045" i="7" s="1"/>
  <c r="J1045" i="7" s="1"/>
  <c r="F806" i="7"/>
  <c r="G806" i="7" s="1"/>
  <c r="J806" i="7" s="1"/>
  <c r="F818" i="7"/>
  <c r="G818" i="7" s="1"/>
  <c r="J818" i="7" s="1"/>
  <c r="F831" i="7"/>
  <c r="G831" i="7" s="1"/>
  <c r="J831" i="7" s="1"/>
  <c r="F844" i="7"/>
  <c r="G844" i="7" s="1"/>
  <c r="J844" i="7" s="1"/>
  <c r="F856" i="7"/>
  <c r="G856" i="7" s="1"/>
  <c r="J856" i="7" s="1"/>
  <c r="F870" i="7"/>
  <c r="G870" i="7" s="1"/>
  <c r="J870" i="7" s="1"/>
  <c r="F882" i="7"/>
  <c r="G882" i="7" s="1"/>
  <c r="F895" i="7"/>
  <c r="G895" i="7" s="1"/>
  <c r="J895" i="7" s="1"/>
  <c r="F908" i="7"/>
  <c r="G908" i="7" s="1"/>
  <c r="J908" i="7" s="1"/>
  <c r="F920" i="7"/>
  <c r="G920" i="7" s="1"/>
  <c r="J920" i="7" s="1"/>
  <c r="F798" i="7"/>
  <c r="G798" i="7" s="1"/>
  <c r="J798" i="7" s="1"/>
  <c r="F810" i="7"/>
  <c r="G810" i="7" s="1"/>
  <c r="J810" i="7" s="1"/>
  <c r="F823" i="7"/>
  <c r="G823" i="7" s="1"/>
  <c r="F836" i="7"/>
  <c r="G836" i="7" s="1"/>
  <c r="J836" i="7" s="1"/>
  <c r="F848" i="7"/>
  <c r="G848" i="7" s="1"/>
  <c r="J848" i="7" s="1"/>
  <c r="F862" i="7"/>
  <c r="G862" i="7" s="1"/>
  <c r="J862" i="7" s="1"/>
  <c r="F874" i="7"/>
  <c r="G874" i="7" s="1"/>
  <c r="J874" i="7" s="1"/>
  <c r="F887" i="7"/>
  <c r="G887" i="7" s="1"/>
  <c r="J887" i="7" s="1"/>
  <c r="F900" i="7"/>
  <c r="G900" i="7" s="1"/>
  <c r="J900" i="7" s="1"/>
  <c r="F912" i="7"/>
  <c r="G912" i="7" s="1"/>
  <c r="F926" i="7"/>
  <c r="G926" i="7" s="1"/>
  <c r="J926" i="7" s="1"/>
  <c r="F938" i="7"/>
  <c r="G938" i="7" s="1"/>
  <c r="J938" i="7" s="1"/>
  <c r="F951" i="7"/>
  <c r="G951" i="7" s="1"/>
  <c r="J951" i="7" s="1"/>
  <c r="F964" i="7"/>
  <c r="G964" i="7" s="1"/>
  <c r="J964" i="7" s="1"/>
  <c r="F976" i="7"/>
  <c r="G976" i="7" s="1"/>
  <c r="J976" i="7" s="1"/>
  <c r="F990" i="7"/>
  <c r="G990" i="7" s="1"/>
  <c r="J990" i="7" s="1"/>
  <c r="F1002" i="7"/>
  <c r="G1002" i="7" s="1"/>
  <c r="J1002" i="7" s="1"/>
  <c r="F1015" i="7"/>
  <c r="G1015" i="7" s="1"/>
  <c r="J1015" i="7" s="1"/>
  <c r="F1028" i="7"/>
  <c r="G1028" i="7" s="1"/>
  <c r="J1028" i="7" s="1"/>
  <c r="F1040" i="7"/>
  <c r="G1040" i="7" s="1"/>
  <c r="J1040" i="7" s="1"/>
  <c r="F1051" i="7"/>
  <c r="G1051" i="7" s="1"/>
  <c r="J1051" i="7" s="1"/>
  <c r="F1059" i="7"/>
  <c r="G1059" i="7" s="1"/>
  <c r="J1059" i="7" s="1"/>
  <c r="F1067" i="7"/>
  <c r="G1067" i="7" s="1"/>
  <c r="J1067" i="7" s="1"/>
  <c r="F1075" i="7"/>
  <c r="G1075" i="7" s="1"/>
  <c r="J1075" i="7" s="1"/>
  <c r="F1083" i="7"/>
  <c r="G1083" i="7" s="1"/>
  <c r="J1083" i="7" s="1"/>
  <c r="F1091" i="7"/>
  <c r="G1091" i="7" s="1"/>
  <c r="J1091" i="7" s="1"/>
  <c r="F1099" i="7"/>
  <c r="G1099" i="7" s="1"/>
  <c r="J1099" i="7" s="1"/>
  <c r="F1107" i="7"/>
  <c r="G1107" i="7" s="1"/>
  <c r="J1107" i="7" s="1"/>
  <c r="F1115" i="7"/>
  <c r="G1115" i="7" s="1"/>
  <c r="J1115" i="7" s="1"/>
  <c r="F1123" i="7"/>
  <c r="G1123" i="7" s="1"/>
  <c r="J1123" i="7" s="1"/>
  <c r="F1131" i="7"/>
  <c r="G1131" i="7" s="1"/>
  <c r="J1131" i="7" s="1"/>
  <c r="F1139" i="7"/>
  <c r="G1139" i="7" s="1"/>
  <c r="J1139" i="7" s="1"/>
  <c r="F1147" i="7"/>
  <c r="G1147" i="7" s="1"/>
  <c r="J1147" i="7" s="1"/>
  <c r="F1155" i="7"/>
  <c r="G1155" i="7" s="1"/>
  <c r="J1155" i="7" s="1"/>
  <c r="F799" i="7"/>
  <c r="G799" i="7" s="1"/>
  <c r="J799" i="7" s="1"/>
  <c r="F812" i="7"/>
  <c r="G812" i="7" s="1"/>
  <c r="J812" i="7" s="1"/>
  <c r="F824" i="7"/>
  <c r="G824" i="7" s="1"/>
  <c r="J824" i="7" s="1"/>
  <c r="F838" i="7"/>
  <c r="G838" i="7" s="1"/>
  <c r="J838" i="7" s="1"/>
  <c r="F850" i="7"/>
  <c r="G850" i="7" s="1"/>
  <c r="J850" i="7" s="1"/>
  <c r="F863" i="7"/>
  <c r="G863" i="7" s="1"/>
  <c r="J863" i="7" s="1"/>
  <c r="F876" i="7"/>
  <c r="G876" i="7" s="1"/>
  <c r="J876" i="7" s="1"/>
  <c r="F888" i="7"/>
  <c r="G888" i="7" s="1"/>
  <c r="J888" i="7" s="1"/>
  <c r="F902" i="7"/>
  <c r="G902" i="7" s="1"/>
  <c r="J902" i="7" s="1"/>
  <c r="F914" i="7"/>
  <c r="G914" i="7" s="1"/>
  <c r="J914" i="7" s="1"/>
  <c r="F927" i="7"/>
  <c r="G927" i="7" s="1"/>
  <c r="J927" i="7" s="1"/>
  <c r="F940" i="7"/>
  <c r="G940" i="7" s="1"/>
  <c r="J940" i="7" s="1"/>
  <c r="F952" i="7"/>
  <c r="G952" i="7" s="1"/>
  <c r="J952" i="7" s="1"/>
  <c r="F966" i="7"/>
  <c r="G966" i="7" s="1"/>
  <c r="J966" i="7" s="1"/>
  <c r="F978" i="7"/>
  <c r="G978" i="7" s="1"/>
  <c r="J978" i="7" s="1"/>
  <c r="F991" i="7"/>
  <c r="G991" i="7" s="1"/>
  <c r="J991" i="7" s="1"/>
  <c r="F1004" i="7"/>
  <c r="G1004" i="7" s="1"/>
  <c r="F1016" i="7"/>
  <c r="G1016" i="7" s="1"/>
  <c r="J1016" i="7" s="1"/>
  <c r="F1030" i="7"/>
  <c r="G1030" i="7" s="1"/>
  <c r="J1030" i="7" s="1"/>
  <c r="F1042" i="7"/>
  <c r="G1042" i="7" s="1"/>
  <c r="J1042" i="7" s="1"/>
  <c r="F1052" i="7"/>
  <c r="G1052" i="7" s="1"/>
  <c r="J1052" i="7" s="1"/>
  <c r="F1060" i="7"/>
  <c r="G1060" i="7" s="1"/>
  <c r="J1060" i="7" s="1"/>
  <c r="F1068" i="7"/>
  <c r="G1068" i="7" s="1"/>
  <c r="J1068" i="7" s="1"/>
  <c r="F1076" i="7"/>
  <c r="G1076" i="7" s="1"/>
  <c r="J1076" i="7" s="1"/>
  <c r="F1084" i="7"/>
  <c r="G1084" i="7" s="1"/>
  <c r="J1084" i="7" s="1"/>
  <c r="F1092" i="7"/>
  <c r="G1092" i="7" s="1"/>
  <c r="J1092" i="7" s="1"/>
  <c r="F1100" i="7"/>
  <c r="G1100" i="7" s="1"/>
  <c r="J1100" i="7" s="1"/>
  <c r="F1108" i="7"/>
  <c r="G1108" i="7" s="1"/>
  <c r="J1108" i="7" s="1"/>
  <c r="F1116" i="7"/>
  <c r="G1116" i="7" s="1"/>
  <c r="J1116" i="7" s="1"/>
  <c r="F1124" i="7"/>
  <c r="G1124" i="7" s="1"/>
  <c r="J1124" i="7" s="1"/>
  <c r="F1132" i="7"/>
  <c r="G1132" i="7" s="1"/>
  <c r="J1132" i="7" s="1"/>
  <c r="F1140" i="7"/>
  <c r="G1140" i="7" s="1"/>
  <c r="J1140" i="7" s="1"/>
  <c r="F1148" i="7"/>
  <c r="G1148" i="7" s="1"/>
  <c r="J1148" i="7" s="1"/>
  <c r="F1156" i="7"/>
  <c r="G1156" i="7" s="1"/>
  <c r="J1156" i="7" s="1"/>
  <c r="F800" i="7"/>
  <c r="G800" i="7" s="1"/>
  <c r="J800" i="7" s="1"/>
  <c r="F814" i="7"/>
  <c r="G814" i="7" s="1"/>
  <c r="J814" i="7" s="1"/>
  <c r="F826" i="7"/>
  <c r="G826" i="7" s="1"/>
  <c r="J826" i="7" s="1"/>
  <c r="F839" i="7"/>
  <c r="G839" i="7" s="1"/>
  <c r="J839" i="7" s="1"/>
  <c r="F852" i="7"/>
  <c r="G852" i="7" s="1"/>
  <c r="J852" i="7" s="1"/>
  <c r="F864" i="7"/>
  <c r="G864" i="7" s="1"/>
  <c r="J864" i="7" s="1"/>
  <c r="F878" i="7"/>
  <c r="G878" i="7" s="1"/>
  <c r="J878" i="7" s="1"/>
  <c r="F890" i="7"/>
  <c r="G890" i="7" s="1"/>
  <c r="J890" i="7" s="1"/>
  <c r="F903" i="7"/>
  <c r="G903" i="7" s="1"/>
  <c r="J903" i="7" s="1"/>
  <c r="F916" i="7"/>
  <c r="G916" i="7" s="1"/>
  <c r="J916" i="7" s="1"/>
  <c r="F804" i="7"/>
  <c r="G804" i="7" s="1"/>
  <c r="J804" i="7" s="1"/>
  <c r="F816" i="7"/>
  <c r="G816" i="7" s="1"/>
  <c r="J816" i="7" s="1"/>
  <c r="F830" i="7"/>
  <c r="G830" i="7" s="1"/>
  <c r="J830" i="7" s="1"/>
  <c r="F842" i="7"/>
  <c r="G842" i="7" s="1"/>
  <c r="J842" i="7" s="1"/>
  <c r="F855" i="7"/>
  <c r="G855" i="7" s="1"/>
  <c r="J855" i="7" s="1"/>
  <c r="F868" i="7"/>
  <c r="G868" i="7" s="1"/>
  <c r="J868" i="7" s="1"/>
  <c r="F880" i="7"/>
  <c r="G880" i="7" s="1"/>
  <c r="J880" i="7" s="1"/>
  <c r="F894" i="7"/>
  <c r="G894" i="7" s="1"/>
  <c r="J894" i="7" s="1"/>
  <c r="F906" i="7"/>
  <c r="G906" i="7" s="1"/>
  <c r="J906" i="7" s="1"/>
  <c r="F919" i="7"/>
  <c r="G919" i="7" s="1"/>
  <c r="J919" i="7" s="1"/>
  <c r="F932" i="7"/>
  <c r="G932" i="7" s="1"/>
  <c r="J932" i="7" s="1"/>
  <c r="F944" i="7"/>
  <c r="G944" i="7" s="1"/>
  <c r="J944" i="7" s="1"/>
  <c r="F958" i="7"/>
  <c r="G958" i="7" s="1"/>
  <c r="J958" i="7" s="1"/>
  <c r="F970" i="7"/>
  <c r="G970" i="7" s="1"/>
  <c r="J970" i="7" s="1"/>
  <c r="F983" i="7"/>
  <c r="G983" i="7" s="1"/>
  <c r="J983" i="7" s="1"/>
  <c r="F996" i="7"/>
  <c r="G996" i="7" s="1"/>
  <c r="J996" i="7" s="1"/>
  <c r="F1008" i="7"/>
  <c r="G1008" i="7" s="1"/>
  <c r="J1008" i="7" s="1"/>
  <c r="F1022" i="7"/>
  <c r="G1022" i="7" s="1"/>
  <c r="J1022" i="7" s="1"/>
  <c r="F1034" i="7"/>
  <c r="G1034" i="7" s="1"/>
  <c r="J1034" i="7" s="1"/>
  <c r="F1047" i="7"/>
  <c r="G1047" i="7" s="1"/>
  <c r="J1047" i="7" s="1"/>
  <c r="F1055" i="7"/>
  <c r="G1055" i="7" s="1"/>
  <c r="J1055" i="7" s="1"/>
  <c r="F1063" i="7"/>
  <c r="G1063" i="7" s="1"/>
  <c r="J1063" i="7" s="1"/>
  <c r="F1071" i="7"/>
  <c r="G1071" i="7" s="1"/>
  <c r="J1071" i="7" s="1"/>
  <c r="F1079" i="7"/>
  <c r="G1079" i="7" s="1"/>
  <c r="J1079" i="7" s="1"/>
  <c r="F1087" i="7"/>
  <c r="G1087" i="7" s="1"/>
  <c r="J1087" i="7" s="1"/>
  <c r="F1095" i="7"/>
  <c r="G1095" i="7" s="1"/>
  <c r="J1095" i="7" s="1"/>
  <c r="F1103" i="7"/>
  <c r="G1103" i="7" s="1"/>
  <c r="J1103" i="7" s="1"/>
  <c r="F1111" i="7"/>
  <c r="G1111" i="7" s="1"/>
  <c r="J1111" i="7" s="1"/>
  <c r="F1119" i="7"/>
  <c r="G1119" i="7" s="1"/>
  <c r="J1119" i="7" s="1"/>
  <c r="F1127" i="7"/>
  <c r="G1127" i="7" s="1"/>
  <c r="J1127" i="7" s="1"/>
  <c r="F1135" i="7"/>
  <c r="G1135" i="7" s="1"/>
  <c r="J1135" i="7" s="1"/>
  <c r="F1143" i="7"/>
  <c r="G1143" i="7" s="1"/>
  <c r="J1143" i="7" s="1"/>
  <c r="F1151" i="7"/>
  <c r="G1151" i="7" s="1"/>
  <c r="J1151" i="7" s="1"/>
  <c r="F802" i="7"/>
  <c r="G802" i="7" s="1"/>
  <c r="J802" i="7" s="1"/>
  <c r="F834" i="7"/>
  <c r="G834" i="7" s="1"/>
  <c r="J834" i="7" s="1"/>
  <c r="F871" i="7"/>
  <c r="G871" i="7" s="1"/>
  <c r="J871" i="7" s="1"/>
  <c r="F904" i="7"/>
  <c r="G904" i="7" s="1"/>
  <c r="J904" i="7" s="1"/>
  <c r="F934" i="7"/>
  <c r="G934" i="7" s="1"/>
  <c r="J934" i="7" s="1"/>
  <c r="F954" i="7"/>
  <c r="G954" i="7" s="1"/>
  <c r="J954" i="7" s="1"/>
  <c r="F974" i="7"/>
  <c r="G974" i="7" s="1"/>
  <c r="J974" i="7" s="1"/>
  <c r="F994" i="7"/>
  <c r="G994" i="7" s="1"/>
  <c r="J994" i="7" s="1"/>
  <c r="F1014" i="7"/>
  <c r="G1014" i="7" s="1"/>
  <c r="J1014" i="7" s="1"/>
  <c r="F1036" i="7"/>
  <c r="G1036" i="7" s="1"/>
  <c r="J1036" i="7" s="1"/>
  <c r="F1053" i="7"/>
  <c r="G1053" i="7" s="1"/>
  <c r="J1053" i="7" s="1"/>
  <c r="F1065" i="7"/>
  <c r="G1065" i="7" s="1"/>
  <c r="F1078" i="7"/>
  <c r="G1078" i="7" s="1"/>
  <c r="J1078" i="7" s="1"/>
  <c r="F1090" i="7"/>
  <c r="G1090" i="7" s="1"/>
  <c r="J1090" i="7" s="1"/>
  <c r="F1104" i="7"/>
  <c r="G1104" i="7" s="1"/>
  <c r="J1104" i="7" s="1"/>
  <c r="F1117" i="7"/>
  <c r="G1117" i="7" s="1"/>
  <c r="J1117" i="7" s="1"/>
  <c r="F1129" i="7"/>
  <c r="G1129" i="7" s="1"/>
  <c r="J1129" i="7" s="1"/>
  <c r="F1142" i="7"/>
  <c r="G1142" i="7" s="1"/>
  <c r="J1142" i="7" s="1"/>
  <c r="F1154" i="7"/>
  <c r="G1154" i="7" s="1"/>
  <c r="J1154" i="7" s="1"/>
  <c r="F807" i="7"/>
  <c r="G807" i="7" s="1"/>
  <c r="J807" i="7" s="1"/>
  <c r="F840" i="7"/>
  <c r="G840" i="7" s="1"/>
  <c r="J840" i="7" s="1"/>
  <c r="F872" i="7"/>
  <c r="G872" i="7" s="1"/>
  <c r="J872" i="7" s="1"/>
  <c r="F910" i="7"/>
  <c r="G910" i="7" s="1"/>
  <c r="J910" i="7" s="1"/>
  <c r="F935" i="7"/>
  <c r="G935" i="7" s="1"/>
  <c r="J935" i="7" s="1"/>
  <c r="F956" i="7"/>
  <c r="G956" i="7" s="1"/>
  <c r="J956" i="7" s="1"/>
  <c r="F975" i="7"/>
  <c r="G975" i="7" s="1"/>
  <c r="J975" i="7" s="1"/>
  <c r="F998" i="7"/>
  <c r="G998" i="7" s="1"/>
  <c r="J998" i="7" s="1"/>
  <c r="F1018" i="7"/>
  <c r="G1018" i="7" s="1"/>
  <c r="J1018" i="7" s="1"/>
  <c r="F1038" i="7"/>
  <c r="G1038" i="7" s="1"/>
  <c r="J1038" i="7" s="1"/>
  <c r="F1054" i="7"/>
  <c r="G1054" i="7" s="1"/>
  <c r="J1054" i="7" s="1"/>
  <c r="F1066" i="7"/>
  <c r="G1066" i="7" s="1"/>
  <c r="J1066" i="7" s="1"/>
  <c r="F1080" i="7"/>
  <c r="G1080" i="7" s="1"/>
  <c r="J1080" i="7" s="1"/>
  <c r="F1093" i="7"/>
  <c r="G1093" i="7" s="1"/>
  <c r="J1093" i="7" s="1"/>
  <c r="F1105" i="7"/>
  <c r="G1105" i="7" s="1"/>
  <c r="J1105" i="7" s="1"/>
  <c r="F1118" i="7"/>
  <c r="G1118" i="7" s="1"/>
  <c r="J1118" i="7" s="1"/>
  <c r="F1130" i="7"/>
  <c r="G1130" i="7" s="1"/>
  <c r="J1130" i="7" s="1"/>
  <c r="F1144" i="7"/>
  <c r="G1144" i="7" s="1"/>
  <c r="J1144" i="7" s="1"/>
  <c r="F792" i="7"/>
  <c r="G792" i="7" s="1"/>
  <c r="F808" i="7"/>
  <c r="G808" i="7" s="1"/>
  <c r="J808" i="7" s="1"/>
  <c r="F846" i="7"/>
  <c r="G846" i="7" s="1"/>
  <c r="J846" i="7" s="1"/>
  <c r="F879" i="7"/>
  <c r="G879" i="7" s="1"/>
  <c r="J879" i="7" s="1"/>
  <c r="F911" i="7"/>
  <c r="G911" i="7" s="1"/>
  <c r="J911" i="7" s="1"/>
  <c r="F936" i="7"/>
  <c r="G936" i="7" s="1"/>
  <c r="J936" i="7" s="1"/>
  <c r="F959" i="7"/>
  <c r="G959" i="7" s="1"/>
  <c r="J959" i="7" s="1"/>
  <c r="F980" i="7"/>
  <c r="G980" i="7" s="1"/>
  <c r="J980" i="7" s="1"/>
  <c r="F999" i="7"/>
  <c r="G999" i="7" s="1"/>
  <c r="J999" i="7" s="1"/>
  <c r="F1020" i="7"/>
  <c r="G1020" i="7" s="1"/>
  <c r="J1020" i="7" s="1"/>
  <c r="F1039" i="7"/>
  <c r="G1039" i="7" s="1"/>
  <c r="J1039" i="7" s="1"/>
  <c r="F1056" i="7"/>
  <c r="G1056" i="7" s="1"/>
  <c r="J1056" i="7" s="1"/>
  <c r="F1069" i="7"/>
  <c r="G1069" i="7" s="1"/>
  <c r="J1069" i="7" s="1"/>
  <c r="F1081" i="7"/>
  <c r="G1081" i="7" s="1"/>
  <c r="J1081" i="7" s="1"/>
  <c r="F1094" i="7"/>
  <c r="G1094" i="7" s="1"/>
  <c r="J1094" i="7" s="1"/>
  <c r="F1106" i="7"/>
  <c r="G1106" i="7" s="1"/>
  <c r="J1106" i="7" s="1"/>
  <c r="F1120" i="7"/>
  <c r="G1120" i="7" s="1"/>
  <c r="J1120" i="7" s="1"/>
  <c r="F1133" i="7"/>
  <c r="G1133" i="7" s="1"/>
  <c r="J1133" i="7" s="1"/>
  <c r="F1145" i="7"/>
  <c r="G1145" i="7" s="1"/>
  <c r="J1145" i="7" s="1"/>
  <c r="F815" i="7"/>
  <c r="G815" i="7" s="1"/>
  <c r="J815" i="7" s="1"/>
  <c r="F847" i="7"/>
  <c r="G847" i="7" s="1"/>
  <c r="J847" i="7" s="1"/>
  <c r="F884" i="7"/>
  <c r="G884" i="7" s="1"/>
  <c r="J884" i="7" s="1"/>
  <c r="F918" i="7"/>
  <c r="G918" i="7" s="1"/>
  <c r="J918" i="7" s="1"/>
  <c r="F942" i="7"/>
  <c r="G942" i="7" s="1"/>
  <c r="J942" i="7" s="1"/>
  <c r="F960" i="7"/>
  <c r="G960" i="7" s="1"/>
  <c r="J960" i="7" s="1"/>
  <c r="F982" i="7"/>
  <c r="G982" i="7" s="1"/>
  <c r="J982" i="7" s="1"/>
  <c r="F1000" i="7"/>
  <c r="G1000" i="7" s="1"/>
  <c r="J1000" i="7" s="1"/>
  <c r="F1023" i="7"/>
  <c r="G1023" i="7" s="1"/>
  <c r="J1023" i="7" s="1"/>
  <c r="F1044" i="7"/>
  <c r="G1044" i="7" s="1"/>
  <c r="J1044" i="7" s="1"/>
  <c r="F1057" i="7"/>
  <c r="G1057" i="7" s="1"/>
  <c r="J1057" i="7" s="1"/>
  <c r="F1070" i="7"/>
  <c r="G1070" i="7" s="1"/>
  <c r="J1070" i="7" s="1"/>
  <c r="F1082" i="7"/>
  <c r="G1082" i="7" s="1"/>
  <c r="J1082" i="7" s="1"/>
  <c r="F1096" i="7"/>
  <c r="G1096" i="7" s="1"/>
  <c r="F1109" i="7"/>
  <c r="G1109" i="7" s="1"/>
  <c r="J1109" i="7" s="1"/>
  <c r="F1121" i="7"/>
  <c r="G1121" i="7" s="1"/>
  <c r="J1121" i="7" s="1"/>
  <c r="F1146" i="7"/>
  <c r="G1146" i="7" s="1"/>
  <c r="J1146" i="7" s="1"/>
  <c r="F820" i="7"/>
  <c r="G820" i="7" s="1"/>
  <c r="J820" i="7" s="1"/>
  <c r="F854" i="7"/>
  <c r="G854" i="7" s="1"/>
  <c r="J854" i="7" s="1"/>
  <c r="F886" i="7"/>
  <c r="G886" i="7" s="1"/>
  <c r="J886" i="7" s="1"/>
  <c r="F922" i="7"/>
  <c r="G922" i="7" s="1"/>
  <c r="J922" i="7" s="1"/>
  <c r="F943" i="7"/>
  <c r="G943" i="7" s="1"/>
  <c r="F962" i="7"/>
  <c r="G962" i="7" s="1"/>
  <c r="J962" i="7" s="1"/>
  <c r="F984" i="7"/>
  <c r="G984" i="7" s="1"/>
  <c r="J984" i="7" s="1"/>
  <c r="F1006" i="7"/>
  <c r="G1006" i="7" s="1"/>
  <c r="J1006" i="7" s="1"/>
  <c r="F1024" i="7"/>
  <c r="G1024" i="7" s="1"/>
  <c r="J1024" i="7" s="1"/>
  <c r="F1046" i="7"/>
  <c r="G1046" i="7" s="1"/>
  <c r="J1046" i="7" s="1"/>
  <c r="F1058" i="7"/>
  <c r="G1058" i="7" s="1"/>
  <c r="J1058" i="7" s="1"/>
  <c r="F1072" i="7"/>
  <c r="G1072" i="7" s="1"/>
  <c r="J1072" i="7" s="1"/>
  <c r="F1085" i="7"/>
  <c r="G1085" i="7" s="1"/>
  <c r="J1085" i="7" s="1"/>
  <c r="F1097" i="7"/>
  <c r="G1097" i="7" s="1"/>
  <c r="J1097" i="7" s="1"/>
  <c r="F1110" i="7"/>
  <c r="G1110" i="7" s="1"/>
  <c r="J1110" i="7" s="1"/>
  <c r="F1122" i="7"/>
  <c r="G1122" i="7" s="1"/>
  <c r="J1122" i="7" s="1"/>
  <c r="F1136" i="7"/>
  <c r="G1136" i="7" s="1"/>
  <c r="J1136" i="7" s="1"/>
  <c r="F1149" i="7"/>
  <c r="G1149" i="7" s="1"/>
  <c r="J1149" i="7" s="1"/>
  <c r="F822" i="7"/>
  <c r="G822" i="7" s="1"/>
  <c r="J822" i="7" s="1"/>
  <c r="F858" i="7"/>
  <c r="G858" i="7" s="1"/>
  <c r="J858" i="7" s="1"/>
  <c r="F892" i="7"/>
  <c r="G892" i="7" s="1"/>
  <c r="J892" i="7" s="1"/>
  <c r="F924" i="7"/>
  <c r="G924" i="7" s="1"/>
  <c r="J924" i="7" s="1"/>
  <c r="F946" i="7"/>
  <c r="G946" i="7" s="1"/>
  <c r="J946" i="7" s="1"/>
  <c r="F967" i="7"/>
  <c r="G967" i="7" s="1"/>
  <c r="J967" i="7" s="1"/>
  <c r="F986" i="7"/>
  <c r="G986" i="7" s="1"/>
  <c r="J986" i="7" s="1"/>
  <c r="F1007" i="7"/>
  <c r="G1007" i="7" s="1"/>
  <c r="J1007" i="7" s="1"/>
  <c r="F1026" i="7"/>
  <c r="G1026" i="7" s="1"/>
  <c r="J1026" i="7" s="1"/>
  <c r="F1048" i="7"/>
  <c r="G1048" i="7" s="1"/>
  <c r="J1048" i="7" s="1"/>
  <c r="F1061" i="7"/>
  <c r="G1061" i="7" s="1"/>
  <c r="J1061" i="7" s="1"/>
  <c r="F1073" i="7"/>
  <c r="G1073" i="7" s="1"/>
  <c r="J1073" i="7" s="1"/>
  <c r="F1086" i="7"/>
  <c r="G1086" i="7" s="1"/>
  <c r="J1086" i="7" s="1"/>
  <c r="F1098" i="7"/>
  <c r="G1098" i="7" s="1"/>
  <c r="J1098" i="7" s="1"/>
  <c r="F1112" i="7"/>
  <c r="G1112" i="7" s="1"/>
  <c r="J1112" i="7" s="1"/>
  <c r="F1125" i="7"/>
  <c r="G1125" i="7" s="1"/>
  <c r="J1125" i="7" s="1"/>
  <c r="F1137" i="7"/>
  <c r="G1137" i="7" s="1"/>
  <c r="J1137" i="7" s="1"/>
  <c r="F1150" i="7"/>
  <c r="G1150" i="7" s="1"/>
  <c r="J1150" i="7" s="1"/>
  <c r="F794" i="7"/>
  <c r="G794" i="7" s="1"/>
  <c r="J794" i="7" s="1"/>
  <c r="F828" i="7"/>
  <c r="G828" i="7" s="1"/>
  <c r="J828" i="7" s="1"/>
  <c r="F860" i="7"/>
  <c r="G860" i="7" s="1"/>
  <c r="J860" i="7" s="1"/>
  <c r="F896" i="7"/>
  <c r="G896" i="7" s="1"/>
  <c r="J896" i="7" s="1"/>
  <c r="F928" i="7"/>
  <c r="G928" i="7" s="1"/>
  <c r="J928" i="7" s="1"/>
  <c r="F948" i="7"/>
  <c r="G948" i="7" s="1"/>
  <c r="J948" i="7" s="1"/>
  <c r="F968" i="7"/>
  <c r="G968" i="7" s="1"/>
  <c r="J968" i="7" s="1"/>
  <c r="F988" i="7"/>
  <c r="G988" i="7" s="1"/>
  <c r="J988" i="7" s="1"/>
  <c r="F1010" i="7"/>
  <c r="G1010" i="7" s="1"/>
  <c r="J1010" i="7" s="1"/>
  <c r="F1031" i="7"/>
  <c r="G1031" i="7" s="1"/>
  <c r="J1031" i="7" s="1"/>
  <c r="F1049" i="7"/>
  <c r="G1049" i="7" s="1"/>
  <c r="J1049" i="7" s="1"/>
  <c r="F1062" i="7"/>
  <c r="G1062" i="7" s="1"/>
  <c r="J1062" i="7" s="1"/>
  <c r="F1074" i="7"/>
  <c r="G1074" i="7" s="1"/>
  <c r="J1074" i="7" s="1"/>
  <c r="F1088" i="7"/>
  <c r="G1088" i="7" s="1"/>
  <c r="J1088" i="7" s="1"/>
  <c r="F1101" i="7"/>
  <c r="G1101" i="7" s="1"/>
  <c r="J1101" i="7" s="1"/>
  <c r="F1113" i="7"/>
  <c r="G1113" i="7" s="1"/>
  <c r="J1113" i="7" s="1"/>
  <c r="F1126" i="7"/>
  <c r="G1126" i="7" s="1"/>
  <c r="F1138" i="7"/>
  <c r="G1138" i="7" s="1"/>
  <c r="J1138" i="7" s="1"/>
  <c r="F1152" i="7"/>
  <c r="G1152" i="7" s="1"/>
  <c r="J1152" i="7" s="1"/>
  <c r="F796" i="7"/>
  <c r="G796" i="7" s="1"/>
  <c r="J796" i="7" s="1"/>
  <c r="F1012" i="7"/>
  <c r="G1012" i="7" s="1"/>
  <c r="J1012" i="7" s="1"/>
  <c r="F1128" i="7"/>
  <c r="G1128" i="7" s="1"/>
  <c r="J1128" i="7" s="1"/>
  <c r="F832" i="7"/>
  <c r="G832" i="7" s="1"/>
  <c r="J832" i="7" s="1"/>
  <c r="F1032" i="7"/>
  <c r="G1032" i="7" s="1"/>
  <c r="J1032" i="7" s="1"/>
  <c r="F1134" i="7"/>
  <c r="G1134" i="7" s="1"/>
  <c r="J1134" i="7" s="1"/>
  <c r="F866" i="7"/>
  <c r="G866" i="7" s="1"/>
  <c r="J866" i="7" s="1"/>
  <c r="F1050" i="7"/>
  <c r="G1050" i="7" s="1"/>
  <c r="J1050" i="7" s="1"/>
  <c r="F1141" i="7"/>
  <c r="G1141" i="7" s="1"/>
  <c r="J1141" i="7" s="1"/>
  <c r="F898" i="7"/>
  <c r="G898" i="7" s="1"/>
  <c r="J898" i="7" s="1"/>
  <c r="F1064" i="7"/>
  <c r="G1064" i="7" s="1"/>
  <c r="J1064" i="7" s="1"/>
  <c r="F1153" i="7"/>
  <c r="G1153" i="7" s="1"/>
  <c r="J1153" i="7" s="1"/>
  <c r="F930" i="7"/>
  <c r="G930" i="7" s="1"/>
  <c r="J930" i="7" s="1"/>
  <c r="F1077" i="7"/>
  <c r="G1077" i="7" s="1"/>
  <c r="J1077" i="7" s="1"/>
  <c r="F950" i="7"/>
  <c r="G950" i="7" s="1"/>
  <c r="J950" i="7" s="1"/>
  <c r="F1089" i="7"/>
  <c r="G1089" i="7" s="1"/>
  <c r="J1089" i="7" s="1"/>
  <c r="F972" i="7"/>
  <c r="G972" i="7" s="1"/>
  <c r="J972" i="7" s="1"/>
  <c r="F1102" i="7"/>
  <c r="G1102" i="7" s="1"/>
  <c r="J1102" i="7" s="1"/>
  <c r="F992" i="7"/>
  <c r="G992" i="7" s="1"/>
  <c r="J992" i="7" s="1"/>
  <c r="F1114" i="7"/>
  <c r="G1114" i="7" s="1"/>
  <c r="J1114" i="7" s="1"/>
  <c r="F1169" i="7"/>
  <c r="G1169" i="7" s="1"/>
  <c r="J1169" i="7" s="1"/>
  <c r="F1177" i="7"/>
  <c r="G1177" i="7" s="1"/>
  <c r="J1177" i="7" s="1"/>
  <c r="F1185" i="7"/>
  <c r="G1185" i="7" s="1"/>
  <c r="J1185" i="7" s="1"/>
  <c r="F1193" i="7"/>
  <c r="G1193" i="7" s="1"/>
  <c r="J1193" i="7" s="1"/>
  <c r="F1201" i="7"/>
  <c r="G1201" i="7" s="1"/>
  <c r="J1201" i="7" s="1"/>
  <c r="F1209" i="7"/>
  <c r="G1209" i="7" s="1"/>
  <c r="J1209" i="7" s="1"/>
  <c r="F1217" i="7"/>
  <c r="G1217" i="7" s="1"/>
  <c r="J1217" i="7" s="1"/>
  <c r="F1225" i="7"/>
  <c r="G1225" i="7" s="1"/>
  <c r="J1225" i="7" s="1"/>
  <c r="F1233" i="7"/>
  <c r="G1233" i="7" s="1"/>
  <c r="J1233" i="7" s="1"/>
  <c r="F1241" i="7"/>
  <c r="G1241" i="7" s="1"/>
  <c r="J1241" i="7" s="1"/>
  <c r="F1249" i="7"/>
  <c r="G1249" i="7" s="1"/>
  <c r="J1249" i="7" s="1"/>
  <c r="F1257" i="7"/>
  <c r="G1257" i="7" s="1"/>
  <c r="J1257" i="7" s="1"/>
  <c r="F1265" i="7"/>
  <c r="G1265" i="7" s="1"/>
  <c r="J1265" i="7" s="1"/>
  <c r="F1273" i="7"/>
  <c r="G1273" i="7" s="1"/>
  <c r="J1273" i="7" s="1"/>
  <c r="F1281" i="7"/>
  <c r="G1281" i="7" s="1"/>
  <c r="J1281" i="7" s="1"/>
  <c r="F1289" i="7"/>
  <c r="G1289" i="7" s="1"/>
  <c r="J1289" i="7" s="1"/>
  <c r="F1297" i="7"/>
  <c r="G1297" i="7" s="1"/>
  <c r="J1297" i="7" s="1"/>
  <c r="F1305" i="7"/>
  <c r="G1305" i="7" s="1"/>
  <c r="J1305" i="7" s="1"/>
  <c r="F1313" i="7"/>
  <c r="G1313" i="7" s="1"/>
  <c r="J1313" i="7" s="1"/>
  <c r="F1321" i="7"/>
  <c r="G1321" i="7" s="1"/>
  <c r="J1321" i="7" s="1"/>
  <c r="F1329" i="7"/>
  <c r="G1329" i="7" s="1"/>
  <c r="J1329" i="7" s="1"/>
  <c r="F1337" i="7"/>
  <c r="G1337" i="7" s="1"/>
  <c r="J1337" i="7" s="1"/>
  <c r="F1345" i="7"/>
  <c r="G1345" i="7" s="1"/>
  <c r="J1345" i="7" s="1"/>
  <c r="F1353" i="7"/>
  <c r="G1353" i="7" s="1"/>
  <c r="J1353" i="7" s="1"/>
  <c r="F1361" i="7"/>
  <c r="G1361" i="7" s="1"/>
  <c r="J1361" i="7" s="1"/>
  <c r="F1369" i="7"/>
  <c r="G1369" i="7" s="1"/>
  <c r="J1369" i="7" s="1"/>
  <c r="F1377" i="7"/>
  <c r="G1377" i="7" s="1"/>
  <c r="F1385" i="7"/>
  <c r="G1385" i="7" s="1"/>
  <c r="J1385" i="7" s="1"/>
  <c r="F1393" i="7"/>
  <c r="G1393" i="7" s="1"/>
  <c r="J1393" i="7" s="1"/>
  <c r="F1401" i="7"/>
  <c r="G1401" i="7" s="1"/>
  <c r="J1401" i="7" s="1"/>
  <c r="F1409" i="7"/>
  <c r="G1409" i="7" s="1"/>
  <c r="J1409" i="7" s="1"/>
  <c r="F1417" i="7"/>
  <c r="G1417" i="7" s="1"/>
  <c r="J1417" i="7" s="1"/>
  <c r="F1425" i="7"/>
  <c r="G1425" i="7" s="1"/>
  <c r="J1425" i="7" s="1"/>
  <c r="F1433" i="7"/>
  <c r="G1433" i="7" s="1"/>
  <c r="J1433" i="7" s="1"/>
  <c r="F1441" i="7"/>
  <c r="G1441" i="7" s="1"/>
  <c r="J1441" i="7" s="1"/>
  <c r="F1449" i="7"/>
  <c r="G1449" i="7" s="1"/>
  <c r="J1449" i="7" s="1"/>
  <c r="F1457" i="7"/>
  <c r="G1457" i="7" s="1"/>
  <c r="J1457" i="7" s="1"/>
  <c r="F1465" i="7"/>
  <c r="G1465" i="7" s="1"/>
  <c r="J1465" i="7" s="1"/>
  <c r="F1173" i="7"/>
  <c r="G1173" i="7" s="1"/>
  <c r="J1173" i="7" s="1"/>
  <c r="F1181" i="7"/>
  <c r="G1181" i="7" s="1"/>
  <c r="J1181" i="7" s="1"/>
  <c r="F1189" i="7"/>
  <c r="G1189" i="7" s="1"/>
  <c r="J1189" i="7" s="1"/>
  <c r="F1197" i="7"/>
  <c r="G1197" i="7" s="1"/>
  <c r="J1197" i="7" s="1"/>
  <c r="F1205" i="7"/>
  <c r="G1205" i="7" s="1"/>
  <c r="J1205" i="7" s="1"/>
  <c r="F1213" i="7"/>
  <c r="G1213" i="7" s="1"/>
  <c r="J1213" i="7" s="1"/>
  <c r="F1221" i="7"/>
  <c r="G1221" i="7" s="1"/>
  <c r="J1221" i="7" s="1"/>
  <c r="F1229" i="7"/>
  <c r="G1229" i="7" s="1"/>
  <c r="J1229" i="7" s="1"/>
  <c r="F1237" i="7"/>
  <c r="G1237" i="7" s="1"/>
  <c r="J1237" i="7" s="1"/>
  <c r="F1245" i="7"/>
  <c r="G1245" i="7" s="1"/>
  <c r="J1245" i="7" s="1"/>
  <c r="F1253" i="7"/>
  <c r="G1253" i="7" s="1"/>
  <c r="J1253" i="7" s="1"/>
  <c r="F1261" i="7"/>
  <c r="G1261" i="7" s="1"/>
  <c r="J1261" i="7" s="1"/>
  <c r="F1269" i="7"/>
  <c r="G1269" i="7" s="1"/>
  <c r="J1269" i="7" s="1"/>
  <c r="F1277" i="7"/>
  <c r="G1277" i="7" s="1"/>
  <c r="J1277" i="7" s="1"/>
  <c r="F1285" i="7"/>
  <c r="G1285" i="7" s="1"/>
  <c r="F1293" i="7"/>
  <c r="G1293" i="7" s="1"/>
  <c r="J1293" i="7" s="1"/>
  <c r="F1301" i="7"/>
  <c r="G1301" i="7" s="1"/>
  <c r="J1301" i="7" s="1"/>
  <c r="F1309" i="7"/>
  <c r="G1309" i="7" s="1"/>
  <c r="J1309" i="7" s="1"/>
  <c r="F1317" i="7"/>
  <c r="G1317" i="7" s="1"/>
  <c r="J1317" i="7" s="1"/>
  <c r="F1325" i="7"/>
  <c r="G1325" i="7" s="1"/>
  <c r="J1325" i="7" s="1"/>
  <c r="F1333" i="7"/>
  <c r="G1333" i="7" s="1"/>
  <c r="J1333" i="7" s="1"/>
  <c r="F1341" i="7"/>
  <c r="G1341" i="7" s="1"/>
  <c r="J1341" i="7" s="1"/>
  <c r="F1349" i="7"/>
  <c r="G1349" i="7" s="1"/>
  <c r="J1349" i="7" s="1"/>
  <c r="F1357" i="7"/>
  <c r="G1357" i="7" s="1"/>
  <c r="J1357" i="7" s="1"/>
  <c r="F1365" i="7"/>
  <c r="G1365" i="7" s="1"/>
  <c r="J1365" i="7" s="1"/>
  <c r="F1373" i="7"/>
  <c r="G1373" i="7" s="1"/>
  <c r="J1373" i="7" s="1"/>
  <c r="F1381" i="7"/>
  <c r="G1381" i="7" s="1"/>
  <c r="J1381" i="7" s="1"/>
  <c r="F1389" i="7"/>
  <c r="G1389" i="7" s="1"/>
  <c r="J1389" i="7" s="1"/>
  <c r="F1397" i="7"/>
  <c r="G1397" i="7" s="1"/>
  <c r="J1397" i="7" s="1"/>
  <c r="F1405" i="7"/>
  <c r="G1405" i="7" s="1"/>
  <c r="J1405" i="7" s="1"/>
  <c r="F1413" i="7"/>
  <c r="G1413" i="7" s="1"/>
  <c r="J1413" i="7" s="1"/>
  <c r="F1421" i="7"/>
  <c r="G1421" i="7" s="1"/>
  <c r="J1421" i="7" s="1"/>
  <c r="F1429" i="7"/>
  <c r="G1429" i="7" s="1"/>
  <c r="J1429" i="7" s="1"/>
  <c r="F1437" i="7"/>
  <c r="G1437" i="7" s="1"/>
  <c r="J1437" i="7" s="1"/>
  <c r="F1445" i="7"/>
  <c r="G1445" i="7" s="1"/>
  <c r="J1445" i="7" s="1"/>
  <c r="F1453" i="7"/>
  <c r="G1453" i="7" s="1"/>
  <c r="J1453" i="7" s="1"/>
  <c r="F1461" i="7"/>
  <c r="G1461" i="7" s="1"/>
  <c r="J1461" i="7" s="1"/>
  <c r="F1469" i="7"/>
  <c r="G1469" i="7" s="1"/>
  <c r="F1175" i="7"/>
  <c r="G1175" i="7" s="1"/>
  <c r="J1175" i="7" s="1"/>
  <c r="F1186" i="7"/>
  <c r="G1186" i="7" s="1"/>
  <c r="J1186" i="7" s="1"/>
  <c r="F1196" i="7"/>
  <c r="G1196" i="7" s="1"/>
  <c r="F1207" i="7"/>
  <c r="G1207" i="7" s="1"/>
  <c r="J1207" i="7" s="1"/>
  <c r="F1218" i="7"/>
  <c r="G1218" i="7" s="1"/>
  <c r="J1218" i="7" s="1"/>
  <c r="F1228" i="7"/>
  <c r="G1228" i="7" s="1"/>
  <c r="J1228" i="7" s="1"/>
  <c r="F1239" i="7"/>
  <c r="G1239" i="7" s="1"/>
  <c r="J1239" i="7" s="1"/>
  <c r="F1250" i="7"/>
  <c r="G1250" i="7" s="1"/>
  <c r="J1250" i="7" s="1"/>
  <c r="F1260" i="7"/>
  <c r="G1260" i="7" s="1"/>
  <c r="J1260" i="7" s="1"/>
  <c r="F1271" i="7"/>
  <c r="G1271" i="7" s="1"/>
  <c r="J1271" i="7" s="1"/>
  <c r="F1282" i="7"/>
  <c r="G1282" i="7" s="1"/>
  <c r="J1282" i="7" s="1"/>
  <c r="F1292" i="7"/>
  <c r="G1292" i="7" s="1"/>
  <c r="J1292" i="7" s="1"/>
  <c r="F1303" i="7"/>
  <c r="G1303" i="7" s="1"/>
  <c r="J1303" i="7" s="1"/>
  <c r="F1314" i="7"/>
  <c r="G1314" i="7" s="1"/>
  <c r="J1314" i="7" s="1"/>
  <c r="F1324" i="7"/>
  <c r="G1324" i="7" s="1"/>
  <c r="J1324" i="7" s="1"/>
  <c r="F1335" i="7"/>
  <c r="G1335" i="7" s="1"/>
  <c r="J1335" i="7" s="1"/>
  <c r="F1346" i="7"/>
  <c r="G1346" i="7" s="1"/>
  <c r="F1356" i="7"/>
  <c r="G1356" i="7" s="1"/>
  <c r="J1356" i="7" s="1"/>
  <c r="F1367" i="7"/>
  <c r="G1367" i="7" s="1"/>
  <c r="J1367" i="7" s="1"/>
  <c r="F1378" i="7"/>
  <c r="G1378" i="7" s="1"/>
  <c r="J1378" i="7" s="1"/>
  <c r="F1388" i="7"/>
  <c r="G1388" i="7" s="1"/>
  <c r="J1388" i="7" s="1"/>
  <c r="F1399" i="7"/>
  <c r="G1399" i="7" s="1"/>
  <c r="J1399" i="7" s="1"/>
  <c r="F1410" i="7"/>
  <c r="G1410" i="7" s="1"/>
  <c r="J1410" i="7" s="1"/>
  <c r="F1420" i="7"/>
  <c r="G1420" i="7" s="1"/>
  <c r="J1420" i="7" s="1"/>
  <c r="F1431" i="7"/>
  <c r="G1431" i="7" s="1"/>
  <c r="J1431" i="7" s="1"/>
  <c r="F1442" i="7"/>
  <c r="G1442" i="7" s="1"/>
  <c r="J1442" i="7" s="1"/>
  <c r="F1452" i="7"/>
  <c r="G1452" i="7" s="1"/>
  <c r="J1452" i="7" s="1"/>
  <c r="F1463" i="7"/>
  <c r="G1463" i="7" s="1"/>
  <c r="J1463" i="7" s="1"/>
  <c r="F1473" i="7"/>
  <c r="G1473" i="7" s="1"/>
  <c r="J1473" i="7" s="1"/>
  <c r="F1481" i="7"/>
  <c r="G1481" i="7" s="1"/>
  <c r="J1481" i="7" s="1"/>
  <c r="F1489" i="7"/>
  <c r="G1489" i="7" s="1"/>
  <c r="J1489" i="7" s="1"/>
  <c r="F1497" i="7"/>
  <c r="G1497" i="7" s="1"/>
  <c r="J1497" i="7" s="1"/>
  <c r="F1505" i="7"/>
  <c r="G1505" i="7" s="1"/>
  <c r="J1505" i="7" s="1"/>
  <c r="F1513" i="7"/>
  <c r="G1513" i="7" s="1"/>
  <c r="J1513" i="7" s="1"/>
  <c r="F1521" i="7"/>
  <c r="G1521" i="7" s="1"/>
  <c r="J1521" i="7" s="1"/>
  <c r="F1529" i="7"/>
  <c r="G1529" i="7" s="1"/>
  <c r="J1529" i="7" s="1"/>
  <c r="F1167" i="7"/>
  <c r="G1167" i="7" s="1"/>
  <c r="J1167" i="7" s="1"/>
  <c r="F1178" i="7"/>
  <c r="G1178" i="7" s="1"/>
  <c r="J1178" i="7" s="1"/>
  <c r="F1188" i="7"/>
  <c r="G1188" i="7" s="1"/>
  <c r="J1188" i="7" s="1"/>
  <c r="F1199" i="7"/>
  <c r="G1199" i="7" s="1"/>
  <c r="J1199" i="7" s="1"/>
  <c r="F1210" i="7"/>
  <c r="G1210" i="7" s="1"/>
  <c r="J1210" i="7" s="1"/>
  <c r="F1220" i="7"/>
  <c r="G1220" i="7" s="1"/>
  <c r="J1220" i="7" s="1"/>
  <c r="F1231" i="7"/>
  <c r="G1231" i="7" s="1"/>
  <c r="J1231" i="7" s="1"/>
  <c r="F1242" i="7"/>
  <c r="G1242" i="7" s="1"/>
  <c r="J1242" i="7" s="1"/>
  <c r="F1252" i="7"/>
  <c r="G1252" i="7" s="1"/>
  <c r="J1252" i="7" s="1"/>
  <c r="F1263" i="7"/>
  <c r="G1263" i="7" s="1"/>
  <c r="J1263" i="7" s="1"/>
  <c r="F1274" i="7"/>
  <c r="G1274" i="7" s="1"/>
  <c r="J1274" i="7" s="1"/>
  <c r="F1284" i="7"/>
  <c r="G1284" i="7" s="1"/>
  <c r="J1284" i="7" s="1"/>
  <c r="F1295" i="7"/>
  <c r="G1295" i="7" s="1"/>
  <c r="J1295" i="7" s="1"/>
  <c r="F1306" i="7"/>
  <c r="G1306" i="7" s="1"/>
  <c r="J1306" i="7" s="1"/>
  <c r="F1316" i="7"/>
  <c r="G1316" i="7" s="1"/>
  <c r="F1327" i="7"/>
  <c r="G1327" i="7" s="1"/>
  <c r="J1327" i="7" s="1"/>
  <c r="F1338" i="7"/>
  <c r="G1338" i="7" s="1"/>
  <c r="J1338" i="7" s="1"/>
  <c r="F1348" i="7"/>
  <c r="G1348" i="7" s="1"/>
  <c r="J1348" i="7" s="1"/>
  <c r="F1359" i="7"/>
  <c r="G1359" i="7" s="1"/>
  <c r="J1359" i="7" s="1"/>
  <c r="F1370" i="7"/>
  <c r="G1370" i="7" s="1"/>
  <c r="J1370" i="7" s="1"/>
  <c r="F1380" i="7"/>
  <c r="G1380" i="7" s="1"/>
  <c r="J1380" i="7" s="1"/>
  <c r="F1391" i="7"/>
  <c r="G1391" i="7" s="1"/>
  <c r="J1391" i="7" s="1"/>
  <c r="F1402" i="7"/>
  <c r="G1402" i="7" s="1"/>
  <c r="J1402" i="7" s="1"/>
  <c r="F1412" i="7"/>
  <c r="G1412" i="7" s="1"/>
  <c r="J1412" i="7" s="1"/>
  <c r="F1423" i="7"/>
  <c r="G1423" i="7" s="1"/>
  <c r="J1423" i="7" s="1"/>
  <c r="F1434" i="7"/>
  <c r="G1434" i="7" s="1"/>
  <c r="J1434" i="7" s="1"/>
  <c r="F1444" i="7"/>
  <c r="G1444" i="7" s="1"/>
  <c r="J1444" i="7" s="1"/>
  <c r="F1455" i="7"/>
  <c r="G1455" i="7" s="1"/>
  <c r="J1455" i="7" s="1"/>
  <c r="F1466" i="7"/>
  <c r="G1466" i="7" s="1"/>
  <c r="J1466" i="7" s="1"/>
  <c r="F1475" i="7"/>
  <c r="G1475" i="7" s="1"/>
  <c r="J1475" i="7" s="1"/>
  <c r="F1483" i="7"/>
  <c r="G1483" i="7" s="1"/>
  <c r="J1483" i="7" s="1"/>
  <c r="F1491" i="7"/>
  <c r="G1491" i="7" s="1"/>
  <c r="J1491" i="7" s="1"/>
  <c r="F1499" i="7"/>
  <c r="G1499" i="7" s="1"/>
  <c r="F1507" i="7"/>
  <c r="G1507" i="7" s="1"/>
  <c r="J1507" i="7" s="1"/>
  <c r="F1515" i="7"/>
  <c r="G1515" i="7" s="1"/>
  <c r="J1515" i="7" s="1"/>
  <c r="F1523" i="7"/>
  <c r="G1523" i="7" s="1"/>
  <c r="J1523" i="7" s="1"/>
  <c r="F1170" i="7"/>
  <c r="G1170" i="7" s="1"/>
  <c r="J1170" i="7" s="1"/>
  <c r="F1180" i="7"/>
  <c r="G1180" i="7" s="1"/>
  <c r="J1180" i="7" s="1"/>
  <c r="F1191" i="7"/>
  <c r="G1191" i="7" s="1"/>
  <c r="J1191" i="7" s="1"/>
  <c r="F1202" i="7"/>
  <c r="G1202" i="7" s="1"/>
  <c r="J1202" i="7" s="1"/>
  <c r="F1212" i="7"/>
  <c r="G1212" i="7" s="1"/>
  <c r="J1212" i="7" s="1"/>
  <c r="F1223" i="7"/>
  <c r="G1223" i="7" s="1"/>
  <c r="J1223" i="7" s="1"/>
  <c r="F1234" i="7"/>
  <c r="G1234" i="7" s="1"/>
  <c r="J1234" i="7" s="1"/>
  <c r="F1244" i="7"/>
  <c r="G1244" i="7" s="1"/>
  <c r="J1244" i="7" s="1"/>
  <c r="F1255" i="7"/>
  <c r="G1255" i="7" s="1"/>
  <c r="F1266" i="7"/>
  <c r="G1266" i="7" s="1"/>
  <c r="J1266" i="7" s="1"/>
  <c r="F1276" i="7"/>
  <c r="G1276" i="7" s="1"/>
  <c r="J1276" i="7" s="1"/>
  <c r="F1287" i="7"/>
  <c r="G1287" i="7" s="1"/>
  <c r="J1287" i="7" s="1"/>
  <c r="F1298" i="7"/>
  <c r="G1298" i="7" s="1"/>
  <c r="J1298" i="7" s="1"/>
  <c r="F1308" i="7"/>
  <c r="G1308" i="7" s="1"/>
  <c r="J1308" i="7" s="1"/>
  <c r="F1319" i="7"/>
  <c r="G1319" i="7" s="1"/>
  <c r="J1319" i="7" s="1"/>
  <c r="F1330" i="7"/>
  <c r="G1330" i="7" s="1"/>
  <c r="J1330" i="7" s="1"/>
  <c r="F1340" i="7"/>
  <c r="G1340" i="7" s="1"/>
  <c r="J1340" i="7" s="1"/>
  <c r="F1351" i="7"/>
  <c r="G1351" i="7" s="1"/>
  <c r="J1351" i="7" s="1"/>
  <c r="F1362" i="7"/>
  <c r="G1362" i="7" s="1"/>
  <c r="J1362" i="7" s="1"/>
  <c r="F1372" i="7"/>
  <c r="G1372" i="7" s="1"/>
  <c r="J1372" i="7" s="1"/>
  <c r="F1383" i="7"/>
  <c r="G1383" i="7" s="1"/>
  <c r="J1383" i="7" s="1"/>
  <c r="F1394" i="7"/>
  <c r="G1394" i="7" s="1"/>
  <c r="J1394" i="7" s="1"/>
  <c r="F1404" i="7"/>
  <c r="G1404" i="7" s="1"/>
  <c r="J1404" i="7" s="1"/>
  <c r="F1415" i="7"/>
  <c r="G1415" i="7" s="1"/>
  <c r="J1415" i="7" s="1"/>
  <c r="F1426" i="7"/>
  <c r="G1426" i="7" s="1"/>
  <c r="J1426" i="7" s="1"/>
  <c r="F1436" i="7"/>
  <c r="G1436" i="7" s="1"/>
  <c r="J1436" i="7" s="1"/>
  <c r="F1447" i="7"/>
  <c r="G1447" i="7" s="1"/>
  <c r="J1447" i="7" s="1"/>
  <c r="F1458" i="7"/>
  <c r="G1458" i="7" s="1"/>
  <c r="J1458" i="7" s="1"/>
  <c r="F1468" i="7"/>
  <c r="G1468" i="7" s="1"/>
  <c r="J1468" i="7" s="1"/>
  <c r="F1477" i="7"/>
  <c r="G1477" i="7" s="1"/>
  <c r="J1477" i="7" s="1"/>
  <c r="F1485" i="7"/>
  <c r="G1485" i="7" s="1"/>
  <c r="J1485" i="7" s="1"/>
  <c r="F1493" i="7"/>
  <c r="G1493" i="7" s="1"/>
  <c r="J1493" i="7" s="1"/>
  <c r="F1501" i="7"/>
  <c r="G1501" i="7" s="1"/>
  <c r="J1501" i="7" s="1"/>
  <c r="F1509" i="7"/>
  <c r="G1509" i="7" s="1"/>
  <c r="J1509" i="7" s="1"/>
  <c r="F1517" i="7"/>
  <c r="G1517" i="7" s="1"/>
  <c r="J1517" i="7" s="1"/>
  <c r="F1525" i="7"/>
  <c r="G1525" i="7" s="1"/>
  <c r="J1525" i="7" s="1"/>
  <c r="F1171" i="7"/>
  <c r="G1171" i="7" s="1"/>
  <c r="J1171" i="7" s="1"/>
  <c r="F1182" i="7"/>
  <c r="G1182" i="7" s="1"/>
  <c r="J1182" i="7" s="1"/>
  <c r="F1192" i="7"/>
  <c r="G1192" i="7" s="1"/>
  <c r="J1192" i="7" s="1"/>
  <c r="F1203" i="7"/>
  <c r="G1203" i="7" s="1"/>
  <c r="J1203" i="7" s="1"/>
  <c r="F1214" i="7"/>
  <c r="G1214" i="7" s="1"/>
  <c r="J1214" i="7" s="1"/>
  <c r="F1224" i="7"/>
  <c r="G1224" i="7" s="1"/>
  <c r="F1235" i="7"/>
  <c r="G1235" i="7" s="1"/>
  <c r="J1235" i="7" s="1"/>
  <c r="F1246" i="7"/>
  <c r="G1246" i="7" s="1"/>
  <c r="J1246" i="7" s="1"/>
  <c r="F1256" i="7"/>
  <c r="G1256" i="7" s="1"/>
  <c r="J1256" i="7" s="1"/>
  <c r="F1267" i="7"/>
  <c r="G1267" i="7" s="1"/>
  <c r="J1267" i="7" s="1"/>
  <c r="F1278" i="7"/>
  <c r="G1278" i="7" s="1"/>
  <c r="J1278" i="7" s="1"/>
  <c r="F1288" i="7"/>
  <c r="G1288" i="7" s="1"/>
  <c r="J1288" i="7" s="1"/>
  <c r="F1299" i="7"/>
  <c r="G1299" i="7" s="1"/>
  <c r="J1299" i="7" s="1"/>
  <c r="F1310" i="7"/>
  <c r="G1310" i="7" s="1"/>
  <c r="J1310" i="7" s="1"/>
  <c r="F1320" i="7"/>
  <c r="G1320" i="7" s="1"/>
  <c r="J1320" i="7" s="1"/>
  <c r="F1331" i="7"/>
  <c r="G1331" i="7" s="1"/>
  <c r="J1331" i="7" s="1"/>
  <c r="F1342" i="7"/>
  <c r="G1342" i="7" s="1"/>
  <c r="J1342" i="7" s="1"/>
  <c r="F1352" i="7"/>
  <c r="G1352" i="7" s="1"/>
  <c r="J1352" i="7" s="1"/>
  <c r="F1363" i="7"/>
  <c r="G1363" i="7" s="1"/>
  <c r="J1363" i="7" s="1"/>
  <c r="F1374" i="7"/>
  <c r="G1374" i="7" s="1"/>
  <c r="J1374" i="7" s="1"/>
  <c r="F1384" i="7"/>
  <c r="G1384" i="7" s="1"/>
  <c r="J1384" i="7" s="1"/>
  <c r="F1395" i="7"/>
  <c r="G1395" i="7" s="1"/>
  <c r="J1395" i="7" s="1"/>
  <c r="F1406" i="7"/>
  <c r="G1406" i="7" s="1"/>
  <c r="J1406" i="7" s="1"/>
  <c r="F1416" i="7"/>
  <c r="G1416" i="7" s="1"/>
  <c r="J1416" i="7" s="1"/>
  <c r="F1427" i="7"/>
  <c r="G1427" i="7" s="1"/>
  <c r="J1427" i="7" s="1"/>
  <c r="F1438" i="7"/>
  <c r="G1438" i="7" s="1"/>
  <c r="F1448" i="7"/>
  <c r="G1448" i="7" s="1"/>
  <c r="J1448" i="7" s="1"/>
  <c r="F1459" i="7"/>
  <c r="G1459" i="7" s="1"/>
  <c r="J1459" i="7" s="1"/>
  <c r="F1470" i="7"/>
  <c r="G1470" i="7" s="1"/>
  <c r="J1470" i="7" s="1"/>
  <c r="F1478" i="7"/>
  <c r="G1478" i="7" s="1"/>
  <c r="J1478" i="7" s="1"/>
  <c r="F1486" i="7"/>
  <c r="G1486" i="7" s="1"/>
  <c r="J1486" i="7" s="1"/>
  <c r="F1494" i="7"/>
  <c r="G1494" i="7" s="1"/>
  <c r="J1494" i="7" s="1"/>
  <c r="F1502" i="7"/>
  <c r="G1502" i="7" s="1"/>
  <c r="J1502" i="7" s="1"/>
  <c r="F1510" i="7"/>
  <c r="G1510" i="7" s="1"/>
  <c r="J1510" i="7" s="1"/>
  <c r="F1518" i="7"/>
  <c r="G1518" i="7" s="1"/>
  <c r="J1518" i="7" s="1"/>
  <c r="F1526" i="7"/>
  <c r="G1526" i="7" s="1"/>
  <c r="J1526" i="7" s="1"/>
  <c r="F1172" i="7"/>
  <c r="G1172" i="7" s="1"/>
  <c r="J1172" i="7" s="1"/>
  <c r="F1183" i="7"/>
  <c r="G1183" i="7" s="1"/>
  <c r="J1183" i="7" s="1"/>
  <c r="F1194" i="7"/>
  <c r="G1194" i="7" s="1"/>
  <c r="J1194" i="7" s="1"/>
  <c r="F1204" i="7"/>
  <c r="G1204" i="7" s="1"/>
  <c r="J1204" i="7" s="1"/>
  <c r="F1215" i="7"/>
  <c r="G1215" i="7" s="1"/>
  <c r="J1215" i="7" s="1"/>
  <c r="F1226" i="7"/>
  <c r="G1226" i="7" s="1"/>
  <c r="J1226" i="7" s="1"/>
  <c r="F1236" i="7"/>
  <c r="G1236" i="7" s="1"/>
  <c r="J1236" i="7" s="1"/>
  <c r="F1247" i="7"/>
  <c r="G1247" i="7" s="1"/>
  <c r="J1247" i="7" s="1"/>
  <c r="F1258" i="7"/>
  <c r="G1258" i="7" s="1"/>
  <c r="J1258" i="7" s="1"/>
  <c r="F1268" i="7"/>
  <c r="G1268" i="7" s="1"/>
  <c r="J1268" i="7" s="1"/>
  <c r="F1279" i="7"/>
  <c r="G1279" i="7" s="1"/>
  <c r="J1279" i="7" s="1"/>
  <c r="F1290" i="7"/>
  <c r="G1290" i="7" s="1"/>
  <c r="J1290" i="7" s="1"/>
  <c r="F1300" i="7"/>
  <c r="G1300" i="7" s="1"/>
  <c r="J1300" i="7" s="1"/>
  <c r="F1311" i="7"/>
  <c r="G1311" i="7" s="1"/>
  <c r="J1311" i="7" s="1"/>
  <c r="F1322" i="7"/>
  <c r="G1322" i="7" s="1"/>
  <c r="J1322" i="7" s="1"/>
  <c r="F1332" i="7"/>
  <c r="G1332" i="7" s="1"/>
  <c r="J1332" i="7" s="1"/>
  <c r="F1343" i="7"/>
  <c r="G1343" i="7" s="1"/>
  <c r="J1343" i="7" s="1"/>
  <c r="F1354" i="7"/>
  <c r="G1354" i="7" s="1"/>
  <c r="J1354" i="7" s="1"/>
  <c r="F1364" i="7"/>
  <c r="G1364" i="7" s="1"/>
  <c r="J1364" i="7" s="1"/>
  <c r="F1375" i="7"/>
  <c r="G1375" i="7" s="1"/>
  <c r="J1375" i="7" s="1"/>
  <c r="F1386" i="7"/>
  <c r="G1386" i="7" s="1"/>
  <c r="J1386" i="7" s="1"/>
  <c r="F1396" i="7"/>
  <c r="G1396" i="7" s="1"/>
  <c r="J1396" i="7" s="1"/>
  <c r="F1407" i="7"/>
  <c r="G1407" i="7" s="1"/>
  <c r="J1407" i="7" s="1"/>
  <c r="F1418" i="7"/>
  <c r="G1418" i="7" s="1"/>
  <c r="J1418" i="7" s="1"/>
  <c r="F1428" i="7"/>
  <c r="G1428" i="7" s="1"/>
  <c r="J1428" i="7" s="1"/>
  <c r="F1439" i="7"/>
  <c r="G1439" i="7" s="1"/>
  <c r="J1439" i="7" s="1"/>
  <c r="F1450" i="7"/>
  <c r="G1450" i="7" s="1"/>
  <c r="J1450" i="7" s="1"/>
  <c r="F1460" i="7"/>
  <c r="G1460" i="7" s="1"/>
  <c r="J1460" i="7" s="1"/>
  <c r="F1471" i="7"/>
  <c r="G1471" i="7" s="1"/>
  <c r="J1471" i="7" s="1"/>
  <c r="F1479" i="7"/>
  <c r="G1479" i="7" s="1"/>
  <c r="J1479" i="7" s="1"/>
  <c r="F1487" i="7"/>
  <c r="G1487" i="7" s="1"/>
  <c r="J1487" i="7" s="1"/>
  <c r="F1495" i="7"/>
  <c r="G1495" i="7" s="1"/>
  <c r="J1495" i="7" s="1"/>
  <c r="F1503" i="7"/>
  <c r="G1503" i="7" s="1"/>
  <c r="J1503" i="7" s="1"/>
  <c r="F1511" i="7"/>
  <c r="G1511" i="7" s="1"/>
  <c r="J1511" i="7" s="1"/>
  <c r="F1519" i="7"/>
  <c r="G1519" i="7" s="1"/>
  <c r="J1519" i="7" s="1"/>
  <c r="F1527" i="7"/>
  <c r="G1527" i="7" s="1"/>
  <c r="J1527" i="7" s="1"/>
  <c r="F1176" i="7"/>
  <c r="G1176" i="7" s="1"/>
  <c r="J1176" i="7" s="1"/>
  <c r="F1206" i="7"/>
  <c r="G1206" i="7" s="1"/>
  <c r="J1206" i="7" s="1"/>
  <c r="F1232" i="7"/>
  <c r="G1232" i="7" s="1"/>
  <c r="J1232" i="7" s="1"/>
  <c r="F1262" i="7"/>
  <c r="G1262" i="7" s="1"/>
  <c r="J1262" i="7" s="1"/>
  <c r="F1291" i="7"/>
  <c r="G1291" i="7" s="1"/>
  <c r="J1291" i="7" s="1"/>
  <c r="F1318" i="7"/>
  <c r="G1318" i="7" s="1"/>
  <c r="J1318" i="7" s="1"/>
  <c r="F1347" i="7"/>
  <c r="G1347" i="7" s="1"/>
  <c r="J1347" i="7" s="1"/>
  <c r="F1376" i="7"/>
  <c r="G1376" i="7" s="1"/>
  <c r="J1376" i="7" s="1"/>
  <c r="F1403" i="7"/>
  <c r="G1403" i="7" s="1"/>
  <c r="J1403" i="7" s="1"/>
  <c r="F1432" i="7"/>
  <c r="G1432" i="7" s="1"/>
  <c r="J1432" i="7" s="1"/>
  <c r="F1462" i="7"/>
  <c r="G1462" i="7" s="1"/>
  <c r="J1462" i="7" s="1"/>
  <c r="F1484" i="7"/>
  <c r="G1484" i="7" s="1"/>
  <c r="J1484" i="7" s="1"/>
  <c r="F1506" i="7"/>
  <c r="G1506" i="7" s="1"/>
  <c r="J1506" i="7" s="1"/>
  <c r="F1528" i="7"/>
  <c r="G1528" i="7" s="1"/>
  <c r="J1528" i="7" s="1"/>
  <c r="F1187" i="7"/>
  <c r="G1187" i="7" s="1"/>
  <c r="J1187" i="7" s="1"/>
  <c r="F1216" i="7"/>
  <c r="G1216" i="7" s="1"/>
  <c r="J1216" i="7" s="1"/>
  <c r="F1243" i="7"/>
  <c r="G1243" i="7" s="1"/>
  <c r="J1243" i="7" s="1"/>
  <c r="F1272" i="7"/>
  <c r="G1272" i="7" s="1"/>
  <c r="J1272" i="7" s="1"/>
  <c r="F1302" i="7"/>
  <c r="G1302" i="7" s="1"/>
  <c r="J1302" i="7" s="1"/>
  <c r="F1328" i="7"/>
  <c r="G1328" i="7" s="1"/>
  <c r="J1328" i="7" s="1"/>
  <c r="F1358" i="7"/>
  <c r="G1358" i="7" s="1"/>
  <c r="J1358" i="7" s="1"/>
  <c r="F1387" i="7"/>
  <c r="G1387" i="7" s="1"/>
  <c r="J1387" i="7" s="1"/>
  <c r="F1414" i="7"/>
  <c r="G1414" i="7" s="1"/>
  <c r="J1414" i="7" s="1"/>
  <c r="F1443" i="7"/>
  <c r="G1443" i="7" s="1"/>
  <c r="J1443" i="7" s="1"/>
  <c r="F1472" i="7"/>
  <c r="G1472" i="7" s="1"/>
  <c r="J1472" i="7" s="1"/>
  <c r="F1492" i="7"/>
  <c r="G1492" i="7" s="1"/>
  <c r="J1492" i="7" s="1"/>
  <c r="F1514" i="7"/>
  <c r="G1514" i="7" s="1"/>
  <c r="J1514" i="7" s="1"/>
  <c r="F1190" i="7"/>
  <c r="G1190" i="7" s="1"/>
  <c r="J1190" i="7" s="1"/>
  <c r="F1219" i="7"/>
  <c r="G1219" i="7" s="1"/>
  <c r="J1219" i="7" s="1"/>
  <c r="F1248" i="7"/>
  <c r="G1248" i="7" s="1"/>
  <c r="J1248" i="7" s="1"/>
  <c r="F1275" i="7"/>
  <c r="G1275" i="7" s="1"/>
  <c r="J1275" i="7" s="1"/>
  <c r="F1304" i="7"/>
  <c r="G1304" i="7" s="1"/>
  <c r="J1304" i="7" s="1"/>
  <c r="F1334" i="7"/>
  <c r="G1334" i="7" s="1"/>
  <c r="J1334" i="7" s="1"/>
  <c r="F1360" i="7"/>
  <c r="G1360" i="7" s="1"/>
  <c r="J1360" i="7" s="1"/>
  <c r="F1390" i="7"/>
  <c r="G1390" i="7" s="1"/>
  <c r="J1390" i="7" s="1"/>
  <c r="F1419" i="7"/>
  <c r="G1419" i="7" s="1"/>
  <c r="J1419" i="7" s="1"/>
  <c r="F1446" i="7"/>
  <c r="G1446" i="7" s="1"/>
  <c r="J1446" i="7" s="1"/>
  <c r="F1474" i="7"/>
  <c r="G1474" i="7" s="1"/>
  <c r="J1474" i="7" s="1"/>
  <c r="F1496" i="7"/>
  <c r="G1496" i="7" s="1"/>
  <c r="J1496" i="7" s="1"/>
  <c r="F1516" i="7"/>
  <c r="G1516" i="7" s="1"/>
  <c r="J1516" i="7" s="1"/>
  <c r="F1166" i="7"/>
  <c r="G1166" i="7" s="1"/>
  <c r="J1166" i="7" s="1"/>
  <c r="F1195" i="7"/>
  <c r="G1195" i="7" s="1"/>
  <c r="J1195" i="7" s="1"/>
  <c r="F1222" i="7"/>
  <c r="G1222" i="7" s="1"/>
  <c r="J1222" i="7" s="1"/>
  <c r="F1251" i="7"/>
  <c r="G1251" i="7" s="1"/>
  <c r="J1251" i="7" s="1"/>
  <c r="F1280" i="7"/>
  <c r="G1280" i="7" s="1"/>
  <c r="J1280" i="7" s="1"/>
  <c r="F1307" i="7"/>
  <c r="G1307" i="7" s="1"/>
  <c r="J1307" i="7" s="1"/>
  <c r="F1336" i="7"/>
  <c r="G1336" i="7" s="1"/>
  <c r="J1336" i="7" s="1"/>
  <c r="F1366" i="7"/>
  <c r="G1366" i="7" s="1"/>
  <c r="J1366" i="7" s="1"/>
  <c r="F1392" i="7"/>
  <c r="G1392" i="7" s="1"/>
  <c r="J1392" i="7" s="1"/>
  <c r="F1422" i="7"/>
  <c r="G1422" i="7" s="1"/>
  <c r="J1422" i="7" s="1"/>
  <c r="F1451" i="7"/>
  <c r="G1451" i="7" s="1"/>
  <c r="J1451" i="7" s="1"/>
  <c r="F1476" i="7"/>
  <c r="G1476" i="7" s="1"/>
  <c r="J1476" i="7" s="1"/>
  <c r="F1498" i="7"/>
  <c r="G1498" i="7" s="1"/>
  <c r="J1498" i="7" s="1"/>
  <c r="F1520" i="7"/>
  <c r="G1520" i="7" s="1"/>
  <c r="J1520" i="7" s="1"/>
  <c r="F1174" i="7"/>
  <c r="G1174" i="7" s="1"/>
  <c r="J1174" i="7" s="1"/>
  <c r="F1200" i="7"/>
  <c r="G1200" i="7" s="1"/>
  <c r="J1200" i="7" s="1"/>
  <c r="F1230" i="7"/>
  <c r="G1230" i="7" s="1"/>
  <c r="J1230" i="7" s="1"/>
  <c r="F1259" i="7"/>
  <c r="G1259" i="7" s="1"/>
  <c r="J1259" i="7" s="1"/>
  <c r="F1286" i="7"/>
  <c r="G1286" i="7" s="1"/>
  <c r="J1286" i="7" s="1"/>
  <c r="F1315" i="7"/>
  <c r="G1315" i="7" s="1"/>
  <c r="J1315" i="7" s="1"/>
  <c r="F1344" i="7"/>
  <c r="G1344" i="7" s="1"/>
  <c r="J1344" i="7" s="1"/>
  <c r="F1371" i="7"/>
  <c r="G1371" i="7" s="1"/>
  <c r="J1371" i="7" s="1"/>
  <c r="F1400" i="7"/>
  <c r="G1400" i="7" s="1"/>
  <c r="J1400" i="7" s="1"/>
  <c r="F1430" i="7"/>
  <c r="G1430" i="7" s="1"/>
  <c r="J1430" i="7" s="1"/>
  <c r="F1456" i="7"/>
  <c r="G1456" i="7" s="1"/>
  <c r="J1456" i="7" s="1"/>
  <c r="F1482" i="7"/>
  <c r="G1482" i="7" s="1"/>
  <c r="J1482" i="7" s="1"/>
  <c r="F1504" i="7"/>
  <c r="G1504" i="7" s="1"/>
  <c r="J1504" i="7" s="1"/>
  <c r="F1524" i="7"/>
  <c r="G1524" i="7" s="1"/>
  <c r="J1524" i="7" s="1"/>
  <c r="F1184" i="7"/>
  <c r="G1184" i="7" s="1"/>
  <c r="J1184" i="7" s="1"/>
  <c r="F1264" i="7"/>
  <c r="G1264" i="7" s="1"/>
  <c r="J1264" i="7" s="1"/>
  <c r="F1339" i="7"/>
  <c r="G1339" i="7" s="1"/>
  <c r="J1339" i="7" s="1"/>
  <c r="F1411" i="7"/>
  <c r="G1411" i="7" s="1"/>
  <c r="J1411" i="7" s="1"/>
  <c r="F1488" i="7"/>
  <c r="G1488" i="7" s="1"/>
  <c r="J1488" i="7" s="1"/>
  <c r="F1198" i="7"/>
  <c r="G1198" i="7" s="1"/>
  <c r="J1198" i="7" s="1"/>
  <c r="F1270" i="7"/>
  <c r="G1270" i="7" s="1"/>
  <c r="J1270" i="7" s="1"/>
  <c r="F1350" i="7"/>
  <c r="G1350" i="7" s="1"/>
  <c r="J1350" i="7" s="1"/>
  <c r="F1424" i="7"/>
  <c r="G1424" i="7" s="1"/>
  <c r="J1424" i="7" s="1"/>
  <c r="F1490" i="7"/>
  <c r="G1490" i="7" s="1"/>
  <c r="J1490" i="7" s="1"/>
  <c r="F1208" i="7"/>
  <c r="G1208" i="7" s="1"/>
  <c r="J1208" i="7" s="1"/>
  <c r="F1283" i="7"/>
  <c r="G1283" i="7" s="1"/>
  <c r="J1283" i="7" s="1"/>
  <c r="F1355" i="7"/>
  <c r="G1355" i="7" s="1"/>
  <c r="J1355" i="7" s="1"/>
  <c r="F1435" i="7"/>
  <c r="G1435" i="7" s="1"/>
  <c r="J1435" i="7" s="1"/>
  <c r="F1500" i="7"/>
  <c r="G1500" i="7" s="1"/>
  <c r="J1500" i="7" s="1"/>
  <c r="F1211" i="7"/>
  <c r="G1211" i="7" s="1"/>
  <c r="J1211" i="7" s="1"/>
  <c r="F1294" i="7"/>
  <c r="G1294" i="7" s="1"/>
  <c r="J1294" i="7" s="1"/>
  <c r="F1368" i="7"/>
  <c r="G1368" i="7" s="1"/>
  <c r="J1368" i="7" s="1"/>
  <c r="F1440" i="7"/>
  <c r="G1440" i="7" s="1"/>
  <c r="J1440" i="7" s="1"/>
  <c r="F1508" i="7"/>
  <c r="G1508" i="7" s="1"/>
  <c r="J1508" i="7" s="1"/>
  <c r="F1227" i="7"/>
  <c r="G1227" i="7" s="1"/>
  <c r="J1227" i="7" s="1"/>
  <c r="F1296" i="7"/>
  <c r="G1296" i="7" s="1"/>
  <c r="J1296" i="7" s="1"/>
  <c r="F1379" i="7"/>
  <c r="G1379" i="7" s="1"/>
  <c r="J1379" i="7" s="1"/>
  <c r="F1454" i="7"/>
  <c r="G1454" i="7" s="1"/>
  <c r="J1454" i="7" s="1"/>
  <c r="F1512" i="7"/>
  <c r="G1512" i="7" s="1"/>
  <c r="J1512" i="7" s="1"/>
  <c r="F1238" i="7"/>
  <c r="G1238" i="7" s="1"/>
  <c r="J1238" i="7" s="1"/>
  <c r="F1312" i="7"/>
  <c r="G1312" i="7" s="1"/>
  <c r="J1312" i="7" s="1"/>
  <c r="F1382" i="7"/>
  <c r="G1382" i="7" s="1"/>
  <c r="J1382" i="7" s="1"/>
  <c r="F1464" i="7"/>
  <c r="G1464" i="7" s="1"/>
  <c r="J1464" i="7" s="1"/>
  <c r="F1522" i="7"/>
  <c r="G1522" i="7" s="1"/>
  <c r="J1522" i="7" s="1"/>
  <c r="F1168" i="7"/>
  <c r="G1168" i="7" s="1"/>
  <c r="J1168" i="7" s="1"/>
  <c r="F1240" i="7"/>
  <c r="G1240" i="7" s="1"/>
  <c r="J1240" i="7" s="1"/>
  <c r="F1323" i="7"/>
  <c r="G1323" i="7" s="1"/>
  <c r="J1323" i="7" s="1"/>
  <c r="F1398" i="7"/>
  <c r="G1398" i="7" s="1"/>
  <c r="J1398" i="7" s="1"/>
  <c r="F1467" i="7"/>
  <c r="G1467" i="7" s="1"/>
  <c r="J1467" i="7" s="1"/>
  <c r="F1165" i="7"/>
  <c r="G1165" i="7" s="1"/>
  <c r="F1480" i="7"/>
  <c r="G1480" i="7" s="1"/>
  <c r="J1480" i="7" s="1"/>
  <c r="F1179" i="7"/>
  <c r="G1179" i="7" s="1"/>
  <c r="J1179" i="7" s="1"/>
  <c r="F1254" i="7"/>
  <c r="G1254" i="7" s="1"/>
  <c r="J1254" i="7" s="1"/>
  <c r="F1326" i="7"/>
  <c r="G1326" i="7" s="1"/>
  <c r="J1326" i="7" s="1"/>
  <c r="F1408" i="7"/>
  <c r="G1408" i="7" s="1"/>
  <c r="F14" i="2"/>
  <c r="J143" i="12" l="1"/>
  <c r="J137" i="12"/>
  <c r="J141" i="12"/>
  <c r="J133" i="12"/>
  <c r="J103" i="12"/>
  <c r="J146" i="12"/>
  <c r="J111" i="12"/>
  <c r="J108" i="12"/>
  <c r="N10" i="12"/>
  <c r="J127" i="12"/>
  <c r="J122" i="12"/>
  <c r="J151" i="12"/>
  <c r="J152" i="12"/>
  <c r="J119" i="12"/>
  <c r="J112" i="12"/>
  <c r="J121" i="12"/>
  <c r="J124" i="12"/>
  <c r="J116" i="12"/>
  <c r="N16" i="12"/>
  <c r="J153" i="12"/>
  <c r="N13" i="12"/>
  <c r="J140" i="12"/>
  <c r="M42" i="7"/>
  <c r="G14" i="2"/>
  <c r="J135" i="12"/>
  <c r="N14" i="12"/>
  <c r="J144" i="12"/>
  <c r="N8" i="12"/>
  <c r="J118" i="12"/>
  <c r="N6" i="12"/>
  <c r="J110" i="12"/>
  <c r="J126" i="12"/>
  <c r="J102" i="12"/>
  <c r="G154" i="12"/>
  <c r="J145" i="12"/>
  <c r="J117" i="12"/>
  <c r="J148" i="12"/>
  <c r="J134" i="12"/>
  <c r="J113" i="12"/>
  <c r="J104" i="12"/>
  <c r="J139" i="12"/>
  <c r="J128" i="12"/>
  <c r="J130" i="12"/>
  <c r="J147" i="12"/>
  <c r="N7" i="12"/>
  <c r="J114" i="12"/>
  <c r="N5" i="12"/>
  <c r="J105" i="12"/>
  <c r="F184" i="12"/>
  <c r="G184" i="12" s="1"/>
  <c r="J184" i="12" s="1"/>
  <c r="F168" i="12"/>
  <c r="G168" i="12" s="1"/>
  <c r="J168" i="12" s="1"/>
  <c r="F181" i="12"/>
  <c r="G181" i="12" s="1"/>
  <c r="J181" i="12" s="1"/>
  <c r="F171" i="12"/>
  <c r="G171" i="12" s="1"/>
  <c r="F178" i="12"/>
  <c r="G178" i="12" s="1"/>
  <c r="J178" i="12" s="1"/>
  <c r="F177" i="12"/>
  <c r="G177" i="12" s="1"/>
  <c r="J177" i="12" s="1"/>
  <c r="F166" i="12"/>
  <c r="G166" i="12" s="1"/>
  <c r="F182" i="12"/>
  <c r="G182" i="12" s="1"/>
  <c r="J182" i="12" s="1"/>
  <c r="F189" i="12"/>
  <c r="G189" i="12" s="1"/>
  <c r="J189" i="12" s="1"/>
  <c r="F179" i="12"/>
  <c r="G179" i="12" s="1"/>
  <c r="F186" i="12"/>
  <c r="G186" i="12" s="1"/>
  <c r="J186" i="12" s="1"/>
  <c r="F185" i="12"/>
  <c r="G185" i="12" s="1"/>
  <c r="J185" i="12" s="1"/>
  <c r="F175" i="12"/>
  <c r="G175" i="12" s="1"/>
  <c r="F172" i="12"/>
  <c r="G172" i="12" s="1"/>
  <c r="J172" i="12" s="1"/>
  <c r="F173" i="12"/>
  <c r="G173" i="12" s="1"/>
  <c r="J173" i="12" s="1"/>
  <c r="F216" i="12"/>
  <c r="G216" i="12" s="1"/>
  <c r="J216" i="12" s="1"/>
  <c r="F170" i="12"/>
  <c r="G170" i="12" s="1"/>
  <c r="J170" i="12" s="1"/>
  <c r="F169" i="12"/>
  <c r="G169" i="12" s="1"/>
  <c r="J169" i="12" s="1"/>
  <c r="F212" i="12"/>
  <c r="G212" i="12" s="1"/>
  <c r="J212" i="12" s="1"/>
  <c r="F176" i="12"/>
  <c r="G176" i="12" s="1"/>
  <c r="J176" i="12" s="1"/>
  <c r="F208" i="12"/>
  <c r="G208" i="12" s="1"/>
  <c r="J208" i="12" s="1"/>
  <c r="F188" i="12"/>
  <c r="G188" i="12" s="1"/>
  <c r="F215" i="12"/>
  <c r="G215" i="12" s="1"/>
  <c r="J215" i="12" s="1"/>
  <c r="F198" i="12"/>
  <c r="G198" i="12" s="1"/>
  <c r="J198" i="12" s="1"/>
  <c r="F190" i="12"/>
  <c r="G190" i="12" s="1"/>
  <c r="J190" i="12" s="1"/>
  <c r="F187" i="12"/>
  <c r="G187" i="12" s="1"/>
  <c r="J187" i="12" s="1"/>
  <c r="F206" i="12"/>
  <c r="G206" i="12" s="1"/>
  <c r="J206" i="12" s="1"/>
  <c r="F191" i="12"/>
  <c r="G191" i="12" s="1"/>
  <c r="J191" i="12" s="1"/>
  <c r="F174" i="12"/>
  <c r="G174" i="12" s="1"/>
  <c r="J174" i="12" s="1"/>
  <c r="F199" i="12"/>
  <c r="G199" i="12" s="1"/>
  <c r="J199" i="12" s="1"/>
  <c r="F193" i="12"/>
  <c r="G193" i="12" s="1"/>
  <c r="J193" i="12" s="1"/>
  <c r="F202" i="12"/>
  <c r="G202" i="12" s="1"/>
  <c r="J202" i="12" s="1"/>
  <c r="F196" i="12"/>
  <c r="G196" i="12" s="1"/>
  <c r="F214" i="12"/>
  <c r="G214" i="12" s="1"/>
  <c r="F203" i="12"/>
  <c r="G203" i="12" s="1"/>
  <c r="J203" i="12" s="1"/>
  <c r="F211" i="12"/>
  <c r="G211" i="12" s="1"/>
  <c r="J211" i="12" s="1"/>
  <c r="F192" i="12"/>
  <c r="G192" i="12" s="1"/>
  <c r="F201" i="12"/>
  <c r="G201" i="12" s="1"/>
  <c r="F207" i="12"/>
  <c r="G207" i="12" s="1"/>
  <c r="J207" i="12" s="1"/>
  <c r="F197" i="12"/>
  <c r="G197" i="12" s="1"/>
  <c r="J197" i="12" s="1"/>
  <c r="F205" i="12"/>
  <c r="G205" i="12" s="1"/>
  <c r="F180" i="12"/>
  <c r="G180" i="12" s="1"/>
  <c r="J180" i="12" s="1"/>
  <c r="F217" i="12"/>
  <c r="G217" i="12" s="1"/>
  <c r="J217" i="12" s="1"/>
  <c r="F194" i="12"/>
  <c r="G194" i="12" s="1"/>
  <c r="J194" i="12" s="1"/>
  <c r="F213" i="12"/>
  <c r="G213" i="12" s="1"/>
  <c r="J213" i="12" s="1"/>
  <c r="F210" i="12"/>
  <c r="G210" i="12" s="1"/>
  <c r="J210" i="12" s="1"/>
  <c r="F200" i="12"/>
  <c r="G200" i="12" s="1"/>
  <c r="J200" i="12" s="1"/>
  <c r="F195" i="12"/>
  <c r="G195" i="12" s="1"/>
  <c r="J195" i="12" s="1"/>
  <c r="F204" i="12"/>
  <c r="G204" i="12" s="1"/>
  <c r="J204" i="12" s="1"/>
  <c r="F183" i="12"/>
  <c r="G183" i="12" s="1"/>
  <c r="F167" i="12"/>
  <c r="G167" i="12" s="1"/>
  <c r="J167" i="12" s="1"/>
  <c r="F209" i="12"/>
  <c r="G209" i="12" s="1"/>
  <c r="N9" i="12"/>
  <c r="J123" i="12"/>
  <c r="J142" i="12"/>
  <c r="N15" i="12"/>
  <c r="J149" i="12"/>
  <c r="N12" i="12"/>
  <c r="J136" i="12"/>
  <c r="J125" i="12"/>
  <c r="J115" i="12"/>
  <c r="J106" i="12"/>
  <c r="J129" i="12"/>
  <c r="N11" i="12"/>
  <c r="J132" i="12"/>
  <c r="J120" i="12"/>
  <c r="J109" i="12"/>
  <c r="J150" i="12"/>
  <c r="O16" i="12" s="1"/>
  <c r="J107" i="12"/>
  <c r="J138" i="12"/>
  <c r="F243" i="12"/>
  <c r="G243" i="12" s="1"/>
  <c r="F263" i="12"/>
  <c r="G263" i="12" s="1"/>
  <c r="J263" i="12" s="1"/>
  <c r="F259" i="12"/>
  <c r="G259" i="12" s="1"/>
  <c r="J259" i="12" s="1"/>
  <c r="F250" i="12"/>
  <c r="G250" i="12" s="1"/>
  <c r="J250" i="12" s="1"/>
  <c r="F246" i="12"/>
  <c r="G246" i="12" s="1"/>
  <c r="J246" i="12" s="1"/>
  <c r="F241" i="12"/>
  <c r="G241" i="12" s="1"/>
  <c r="J241" i="12" s="1"/>
  <c r="F257" i="12"/>
  <c r="G257" i="12" s="1"/>
  <c r="J257" i="12" s="1"/>
  <c r="F269" i="12"/>
  <c r="G269" i="12" s="1"/>
  <c r="F249" i="12"/>
  <c r="G249" i="12" s="1"/>
  <c r="J249" i="12" s="1"/>
  <c r="F232" i="12"/>
  <c r="G232" i="12" s="1"/>
  <c r="J232" i="12" s="1"/>
  <c r="F242" i="12"/>
  <c r="G242" i="12" s="1"/>
  <c r="J242" i="12" s="1"/>
  <c r="F238" i="12"/>
  <c r="G238" i="12" s="1"/>
  <c r="J238" i="12" s="1"/>
  <c r="F256" i="12"/>
  <c r="G256" i="12" s="1"/>
  <c r="G71" i="12" s="1"/>
  <c r="F272" i="12"/>
  <c r="G272" i="12" s="1"/>
  <c r="J272" i="12" s="1"/>
  <c r="F239" i="12"/>
  <c r="G239" i="12" s="1"/>
  <c r="F262" i="12"/>
  <c r="G262" i="12" s="1"/>
  <c r="J262" i="12" s="1"/>
  <c r="F254" i="12"/>
  <c r="G254" i="12" s="1"/>
  <c r="J254" i="12" s="1"/>
  <c r="J69" i="12" s="1"/>
  <c r="F235" i="12"/>
  <c r="G235" i="12" s="1"/>
  <c r="F244" i="12"/>
  <c r="G244" i="12" s="1"/>
  <c r="J244" i="12" s="1"/>
  <c r="F228" i="12"/>
  <c r="G228" i="12" s="1"/>
  <c r="J228" i="12" s="1"/>
  <c r="F258" i="12"/>
  <c r="G258" i="12" s="1"/>
  <c r="J258" i="12" s="1"/>
  <c r="F229" i="12"/>
  <c r="G229" i="12" s="1"/>
  <c r="J229" i="12" s="1"/>
  <c r="F270" i="12"/>
  <c r="G270" i="12" s="1"/>
  <c r="J270" i="12" s="1"/>
  <c r="F251" i="12"/>
  <c r="G251" i="12" s="1"/>
  <c r="J251" i="12" s="1"/>
  <c r="F267" i="12"/>
  <c r="G267" i="12" s="1"/>
  <c r="J267" i="12" s="1"/>
  <c r="F240" i="12"/>
  <c r="G240" i="12" s="1"/>
  <c r="J240" i="12" s="1"/>
  <c r="F274" i="12"/>
  <c r="G274" i="12" s="1"/>
  <c r="G89" i="12" s="1"/>
  <c r="F276" i="12"/>
  <c r="G276" i="12" s="1"/>
  <c r="J276" i="12" s="1"/>
  <c r="F277" i="12"/>
  <c r="G277" i="12" s="1"/>
  <c r="J277" i="12" s="1"/>
  <c r="F234" i="12"/>
  <c r="G234" i="12" s="1"/>
  <c r="J234" i="12" s="1"/>
  <c r="F271" i="12"/>
  <c r="G271" i="12" s="1"/>
  <c r="J271" i="12" s="1"/>
  <c r="F273" i="12"/>
  <c r="G273" i="12" s="1"/>
  <c r="J273" i="12" s="1"/>
  <c r="F253" i="12"/>
  <c r="G253" i="12" s="1"/>
  <c r="J253" i="12" s="1"/>
  <c r="F236" i="12"/>
  <c r="G236" i="12" s="1"/>
  <c r="J236" i="12" s="1"/>
  <c r="F252" i="12"/>
  <c r="G252" i="12" s="1"/>
  <c r="F266" i="12"/>
  <c r="G266" i="12" s="1"/>
  <c r="J266" i="12" s="1"/>
  <c r="F230" i="12"/>
  <c r="G230" i="12" s="1"/>
  <c r="J230" i="12" s="1"/>
  <c r="F260" i="12"/>
  <c r="G260" i="12" s="1"/>
  <c r="J260" i="12" s="1"/>
  <c r="F227" i="12"/>
  <c r="G227" i="12" s="1"/>
  <c r="J227" i="12" s="1"/>
  <c r="F226" i="12"/>
  <c r="G226" i="12" s="1"/>
  <c r="F248" i="12"/>
  <c r="G248" i="12" s="1"/>
  <c r="F255" i="12"/>
  <c r="G255" i="12" s="1"/>
  <c r="F261" i="12"/>
  <c r="G261" i="12" s="1"/>
  <c r="F237" i="12"/>
  <c r="G237" i="12" s="1"/>
  <c r="J237" i="12" s="1"/>
  <c r="F265" i="12"/>
  <c r="G265" i="12" s="1"/>
  <c r="F231" i="12"/>
  <c r="G231" i="12" s="1"/>
  <c r="F264" i="12"/>
  <c r="G264" i="12" s="1"/>
  <c r="J264" i="12" s="1"/>
  <c r="F233" i="12"/>
  <c r="G233" i="12" s="1"/>
  <c r="J233" i="12" s="1"/>
  <c r="F268" i="12"/>
  <c r="G268" i="12" s="1"/>
  <c r="J268" i="12" s="1"/>
  <c r="F247" i="12"/>
  <c r="G247" i="12" s="1"/>
  <c r="J247" i="12" s="1"/>
  <c r="F275" i="12"/>
  <c r="G275" i="12" s="1"/>
  <c r="J275" i="12" s="1"/>
  <c r="F245" i="12"/>
  <c r="G245" i="12" s="1"/>
  <c r="J245" i="12" s="1"/>
  <c r="J1377" i="7"/>
  <c r="K1407" i="7" s="1"/>
  <c r="AC12" i="7" s="1"/>
  <c r="M1407" i="7"/>
  <c r="AB12" i="7" s="1"/>
  <c r="J851" i="7"/>
  <c r="M881" i="7"/>
  <c r="U7" i="7" s="1"/>
  <c r="J1438" i="7"/>
  <c r="K1468" i="7" s="1"/>
  <c r="AC14" i="7" s="1"/>
  <c r="M1468" i="7"/>
  <c r="AB14" i="7" s="1"/>
  <c r="J1126" i="7"/>
  <c r="K1156" i="7" s="1"/>
  <c r="V16" i="7" s="1"/>
  <c r="M1156" i="7"/>
  <c r="U16" i="7" s="1"/>
  <c r="J943" i="7"/>
  <c r="M972" i="7"/>
  <c r="U10" i="7" s="1"/>
  <c r="J1096" i="7"/>
  <c r="M1125" i="7"/>
  <c r="U15" i="7" s="1"/>
  <c r="J792" i="7"/>
  <c r="K822" i="7" s="1"/>
  <c r="V5" i="7" s="1"/>
  <c r="M822" i="7"/>
  <c r="U5" i="7" s="1"/>
  <c r="G1157" i="7"/>
  <c r="J882" i="7"/>
  <c r="K911" i="7" s="1"/>
  <c r="V8" i="7" s="1"/>
  <c r="M911" i="7"/>
  <c r="U8" i="7" s="1"/>
  <c r="J973" i="7"/>
  <c r="M1003" i="7"/>
  <c r="U11" i="7" s="1"/>
  <c r="J1035" i="7"/>
  <c r="M1064" i="7"/>
  <c r="U13" i="7" s="1"/>
  <c r="J1499" i="7"/>
  <c r="K1529" i="7" s="1"/>
  <c r="AC16" i="7" s="1"/>
  <c r="M1529" i="7"/>
  <c r="AB16" i="7" s="1"/>
  <c r="J1165" i="7"/>
  <c r="K1195" i="7" s="1"/>
  <c r="AC5" i="7" s="1"/>
  <c r="M1195" i="7"/>
  <c r="AB5" i="7" s="1"/>
  <c r="G1530" i="7"/>
  <c r="J1065" i="7"/>
  <c r="M1095" i="7"/>
  <c r="U14" i="7" s="1"/>
  <c r="J1004" i="7"/>
  <c r="M1034" i="7"/>
  <c r="U12" i="7" s="1"/>
  <c r="J823" i="7"/>
  <c r="K850" i="7" s="1"/>
  <c r="V6" i="7" s="1"/>
  <c r="M850" i="7"/>
  <c r="U6" i="7" s="1"/>
  <c r="F41" i="7"/>
  <c r="F399" i="7"/>
  <c r="F391" i="7"/>
  <c r="F383" i="7"/>
  <c r="F375" i="7"/>
  <c r="F367" i="7"/>
  <c r="F359" i="7"/>
  <c r="F351" i="7"/>
  <c r="F343" i="7"/>
  <c r="F335" i="7"/>
  <c r="F327" i="7"/>
  <c r="F319" i="7"/>
  <c r="F311" i="7"/>
  <c r="F303" i="7"/>
  <c r="F295" i="7"/>
  <c r="F287" i="7"/>
  <c r="F279" i="7"/>
  <c r="F271" i="7"/>
  <c r="F263" i="7"/>
  <c r="F255" i="7"/>
  <c r="F247" i="7"/>
  <c r="F239" i="7"/>
  <c r="F231" i="7"/>
  <c r="F223" i="7"/>
  <c r="F215" i="7"/>
  <c r="F207" i="7"/>
  <c r="F199" i="7"/>
  <c r="F191" i="7"/>
  <c r="F183" i="7"/>
  <c r="F405" i="7"/>
  <c r="F397" i="7"/>
  <c r="F389" i="7"/>
  <c r="F381" i="7"/>
  <c r="F373" i="7"/>
  <c r="F365" i="7"/>
  <c r="F357" i="7"/>
  <c r="F349" i="7"/>
  <c r="F341" i="7"/>
  <c r="F333" i="7"/>
  <c r="F325" i="7"/>
  <c r="F317" i="7"/>
  <c r="F309" i="7"/>
  <c r="F301" i="7"/>
  <c r="F293" i="7"/>
  <c r="F285" i="7"/>
  <c r="F277" i="7"/>
  <c r="F269" i="7"/>
  <c r="F261" i="7"/>
  <c r="F253" i="7"/>
  <c r="F245" i="7"/>
  <c r="F237" i="7"/>
  <c r="F229" i="7"/>
  <c r="F221" i="7"/>
  <c r="F213" i="7"/>
  <c r="F205" i="7"/>
  <c r="F197" i="7"/>
  <c r="F189" i="7"/>
  <c r="F181" i="7"/>
  <c r="F173" i="7"/>
  <c r="F165" i="7"/>
  <c r="F157" i="7"/>
  <c r="F149" i="7"/>
  <c r="F141" i="7"/>
  <c r="F133" i="7"/>
  <c r="F125" i="7"/>
  <c r="F117" i="7"/>
  <c r="F109" i="7"/>
  <c r="F101" i="7"/>
  <c r="F93" i="7"/>
  <c r="F85" i="7"/>
  <c r="F77" i="7"/>
  <c r="F69" i="7"/>
  <c r="F61" i="7"/>
  <c r="F53" i="7"/>
  <c r="F45" i="7"/>
  <c r="F403" i="7"/>
  <c r="F395" i="7"/>
  <c r="F387" i="7"/>
  <c r="F379" i="7"/>
  <c r="F371" i="7"/>
  <c r="F363" i="7"/>
  <c r="F355" i="7"/>
  <c r="F347" i="7"/>
  <c r="F339" i="7"/>
  <c r="F331" i="7"/>
  <c r="F323" i="7"/>
  <c r="F315" i="7"/>
  <c r="F307" i="7"/>
  <c r="F299" i="7"/>
  <c r="F291" i="7"/>
  <c r="F283" i="7"/>
  <c r="F275" i="7"/>
  <c r="F267" i="7"/>
  <c r="F259" i="7"/>
  <c r="F251" i="7"/>
  <c r="F243" i="7"/>
  <c r="F235" i="7"/>
  <c r="F227" i="7"/>
  <c r="F219" i="7"/>
  <c r="F211" i="7"/>
  <c r="F203" i="7"/>
  <c r="F195" i="7"/>
  <c r="F187" i="7"/>
  <c r="F179" i="7"/>
  <c r="F171" i="7"/>
  <c r="F163" i="7"/>
  <c r="F155" i="7"/>
  <c r="F147" i="7"/>
  <c r="F139" i="7"/>
  <c r="F131" i="7"/>
  <c r="F123" i="7"/>
  <c r="F115" i="7"/>
  <c r="F107" i="7"/>
  <c r="F99" i="7"/>
  <c r="F91" i="7"/>
  <c r="F83" i="7"/>
  <c r="F75" i="7"/>
  <c r="F67" i="7"/>
  <c r="F59" i="7"/>
  <c r="F51" i="7"/>
  <c r="F43" i="7"/>
  <c r="F354" i="7"/>
  <c r="F234" i="7"/>
  <c r="F202" i="7"/>
  <c r="F178" i="7"/>
  <c r="F162" i="7"/>
  <c r="F402" i="7"/>
  <c r="F394" i="7"/>
  <c r="F386" i="7"/>
  <c r="F378" i="7"/>
  <c r="F370" i="7"/>
  <c r="F362" i="7"/>
  <c r="F346" i="7"/>
  <c r="F338" i="7"/>
  <c r="F330" i="7"/>
  <c r="F322" i="7"/>
  <c r="F314" i="7"/>
  <c r="F306" i="7"/>
  <c r="F298" i="7"/>
  <c r="F290" i="7"/>
  <c r="F282" i="7"/>
  <c r="F274" i="7"/>
  <c r="F266" i="7"/>
  <c r="F258" i="7"/>
  <c r="F250" i="7"/>
  <c r="F242" i="7"/>
  <c r="F226" i="7"/>
  <c r="F218" i="7"/>
  <c r="F210" i="7"/>
  <c r="F194" i="7"/>
  <c r="F186" i="7"/>
  <c r="F170" i="7"/>
  <c r="F401" i="7"/>
  <c r="F393" i="7"/>
  <c r="F385" i="7"/>
  <c r="F377" i="7"/>
  <c r="F369" i="7"/>
  <c r="F361" i="7"/>
  <c r="F353" i="7"/>
  <c r="F345" i="7"/>
  <c r="F337" i="7"/>
  <c r="F329" i="7"/>
  <c r="F321" i="7"/>
  <c r="F313" i="7"/>
  <c r="F305" i="7"/>
  <c r="F297" i="7"/>
  <c r="F289" i="7"/>
  <c r="F281" i="7"/>
  <c r="F273" i="7"/>
  <c r="F265" i="7"/>
  <c r="F257" i="7"/>
  <c r="F249" i="7"/>
  <c r="F241" i="7"/>
  <c r="F233" i="7"/>
  <c r="F225" i="7"/>
  <c r="F217" i="7"/>
  <c r="F209" i="7"/>
  <c r="F201" i="7"/>
  <c r="F193" i="7"/>
  <c r="F185" i="7"/>
  <c r="F177" i="7"/>
  <c r="F169" i="7"/>
  <c r="F161" i="7"/>
  <c r="F153" i="7"/>
  <c r="F145" i="7"/>
  <c r="F137" i="7"/>
  <c r="F129" i="7"/>
  <c r="F121" i="7"/>
  <c r="F113" i="7"/>
  <c r="F105" i="7"/>
  <c r="F97" i="7"/>
  <c r="F89" i="7"/>
  <c r="F81" i="7"/>
  <c r="F73" i="7"/>
  <c r="F65" i="7"/>
  <c r="F57" i="7"/>
  <c r="F49" i="7"/>
  <c r="F390" i="7"/>
  <c r="F368" i="7"/>
  <c r="F348" i="7"/>
  <c r="F326" i="7"/>
  <c r="F304" i="7"/>
  <c r="F284" i="7"/>
  <c r="F262" i="7"/>
  <c r="F240" i="7"/>
  <c r="F198" i="7"/>
  <c r="F176" i="7"/>
  <c r="F160" i="7"/>
  <c r="F148" i="7"/>
  <c r="F135" i="7"/>
  <c r="F122" i="7"/>
  <c r="F110" i="7"/>
  <c r="F96" i="7"/>
  <c r="F84" i="7"/>
  <c r="F71" i="7"/>
  <c r="F58" i="7"/>
  <c r="F46" i="7"/>
  <c r="F366" i="7"/>
  <c r="F302" i="7"/>
  <c r="F216" i="7"/>
  <c r="F159" i="7"/>
  <c r="F134" i="7"/>
  <c r="F95" i="7"/>
  <c r="F70" i="7"/>
  <c r="F138" i="7"/>
  <c r="F388" i="7"/>
  <c r="F324" i="7"/>
  <c r="F260" i="7"/>
  <c r="F175" i="7"/>
  <c r="F108" i="7"/>
  <c r="F44" i="7"/>
  <c r="F246" i="7"/>
  <c r="F384" i="7"/>
  <c r="F364" i="7"/>
  <c r="F342" i="7"/>
  <c r="F320" i="7"/>
  <c r="F300" i="7"/>
  <c r="F278" i="7"/>
  <c r="F256" i="7"/>
  <c r="F236" i="7"/>
  <c r="F214" i="7"/>
  <c r="F192" i="7"/>
  <c r="F174" i="7"/>
  <c r="F158" i="7"/>
  <c r="F144" i="7"/>
  <c r="F132" i="7"/>
  <c r="F119" i="7"/>
  <c r="F106" i="7"/>
  <c r="F94" i="7"/>
  <c r="F80" i="7"/>
  <c r="F68" i="7"/>
  <c r="F55" i="7"/>
  <c r="F42" i="7"/>
  <c r="F268" i="7"/>
  <c r="F404" i="7"/>
  <c r="F382" i="7"/>
  <c r="F360" i="7"/>
  <c r="F340" i="7"/>
  <c r="F318" i="7"/>
  <c r="F296" i="7"/>
  <c r="F276" i="7"/>
  <c r="F254" i="7"/>
  <c r="F232" i="7"/>
  <c r="F212" i="7"/>
  <c r="F190" i="7"/>
  <c r="F172" i="7"/>
  <c r="F156" i="7"/>
  <c r="F143" i="7"/>
  <c r="F130" i="7"/>
  <c r="F118" i="7"/>
  <c r="F104" i="7"/>
  <c r="F92" i="7"/>
  <c r="F79" i="7"/>
  <c r="F66" i="7"/>
  <c r="F54" i="7"/>
  <c r="F208" i="7"/>
  <c r="F224" i="7"/>
  <c r="F400" i="7"/>
  <c r="F380" i="7"/>
  <c r="F358" i="7"/>
  <c r="F336" i="7"/>
  <c r="F316" i="7"/>
  <c r="F294" i="7"/>
  <c r="F272" i="7"/>
  <c r="F252" i="7"/>
  <c r="F230" i="7"/>
  <c r="F188" i="7"/>
  <c r="F168" i="7"/>
  <c r="F154" i="7"/>
  <c r="F142" i="7"/>
  <c r="F128" i="7"/>
  <c r="F116" i="7"/>
  <c r="F103" i="7"/>
  <c r="F90" i="7"/>
  <c r="F78" i="7"/>
  <c r="F64" i="7"/>
  <c r="F52" i="7"/>
  <c r="F398" i="7"/>
  <c r="F376" i="7"/>
  <c r="F356" i="7"/>
  <c r="F334" i="7"/>
  <c r="F312" i="7"/>
  <c r="F292" i="7"/>
  <c r="F270" i="7"/>
  <c r="F248" i="7"/>
  <c r="F228" i="7"/>
  <c r="F206" i="7"/>
  <c r="F184" i="7"/>
  <c r="F167" i="7"/>
  <c r="F152" i="7"/>
  <c r="F140" i="7"/>
  <c r="F127" i="7"/>
  <c r="F114" i="7"/>
  <c r="F102" i="7"/>
  <c r="F88" i="7"/>
  <c r="F76" i="7"/>
  <c r="F63" i="7"/>
  <c r="F50" i="7"/>
  <c r="F396" i="7"/>
  <c r="F374" i="7"/>
  <c r="F352" i="7"/>
  <c r="F332" i="7"/>
  <c r="F310" i="7"/>
  <c r="F288" i="7"/>
  <c r="F204" i="7"/>
  <c r="F182" i="7"/>
  <c r="F166" i="7"/>
  <c r="F151" i="7"/>
  <c r="F126" i="7"/>
  <c r="F112" i="7"/>
  <c r="F100" i="7"/>
  <c r="F87" i="7"/>
  <c r="F62" i="7"/>
  <c r="F48" i="7"/>
  <c r="F392" i="7"/>
  <c r="F372" i="7"/>
  <c r="F350" i="7"/>
  <c r="F328" i="7"/>
  <c r="F308" i="7"/>
  <c r="F286" i="7"/>
  <c r="F264" i="7"/>
  <c r="F244" i="7"/>
  <c r="F222" i="7"/>
  <c r="F200" i="7"/>
  <c r="F180" i="7"/>
  <c r="F164" i="7"/>
  <c r="F150" i="7"/>
  <c r="F136" i="7"/>
  <c r="F124" i="7"/>
  <c r="F111" i="7"/>
  <c r="F98" i="7"/>
  <c r="F86" i="7"/>
  <c r="F72" i="7"/>
  <c r="F60" i="7"/>
  <c r="F47" i="7"/>
  <c r="F220" i="7"/>
  <c r="F344" i="7"/>
  <c r="F280" i="7"/>
  <c r="F238" i="7"/>
  <c r="F196" i="7"/>
  <c r="F146" i="7"/>
  <c r="F120" i="7"/>
  <c r="F82" i="7"/>
  <c r="F56" i="7"/>
  <c r="F74" i="7"/>
  <c r="J1316" i="7"/>
  <c r="K1345" i="7" s="1"/>
  <c r="AC10" i="7" s="1"/>
  <c r="M1345" i="7"/>
  <c r="AB10" i="7" s="1"/>
  <c r="J1196" i="7"/>
  <c r="K1223" i="7" s="1"/>
  <c r="AC6" i="7" s="1"/>
  <c r="M1223" i="7"/>
  <c r="AB6" i="7" s="1"/>
  <c r="K1064" i="7"/>
  <c r="V13" i="7" s="1"/>
  <c r="K1125" i="7"/>
  <c r="V15" i="7" s="1"/>
  <c r="J912" i="7"/>
  <c r="K942" i="7" s="1"/>
  <c r="V9" i="7" s="1"/>
  <c r="M942" i="7"/>
  <c r="U9" i="7" s="1"/>
  <c r="K881" i="7"/>
  <c r="V7" i="7" s="1"/>
  <c r="J1224" i="7"/>
  <c r="K1254" i="7" s="1"/>
  <c r="AC7" i="7" s="1"/>
  <c r="M1254" i="7"/>
  <c r="AB7" i="7" s="1"/>
  <c r="K1034" i="7"/>
  <c r="V12" i="7" s="1"/>
  <c r="K1003" i="7"/>
  <c r="V11" i="7" s="1"/>
  <c r="J1408" i="7"/>
  <c r="K1437" i="7" s="1"/>
  <c r="AC13" i="7" s="1"/>
  <c r="M1437" i="7"/>
  <c r="AB13" i="7" s="1"/>
  <c r="J1255" i="7"/>
  <c r="M1284" i="7"/>
  <c r="AB8" i="7" s="1"/>
  <c r="J1346" i="7"/>
  <c r="K1376" i="7" s="1"/>
  <c r="AC11" i="7" s="1"/>
  <c r="M1376" i="7"/>
  <c r="AB11" i="7" s="1"/>
  <c r="J1285" i="7"/>
  <c r="M1315" i="7"/>
  <c r="AB9" i="7" s="1"/>
  <c r="K972" i="7"/>
  <c r="V10" i="7" s="1"/>
  <c r="K1095" i="7"/>
  <c r="V14" i="7" s="1"/>
  <c r="F417" i="7"/>
  <c r="G417" i="7" s="1"/>
  <c r="F425" i="7"/>
  <c r="G425" i="7" s="1"/>
  <c r="F433" i="7"/>
  <c r="G433" i="7" s="1"/>
  <c r="F441" i="7"/>
  <c r="G441" i="7" s="1"/>
  <c r="F449" i="7"/>
  <c r="G449" i="7" s="1"/>
  <c r="F457" i="7"/>
  <c r="G457" i="7" s="1"/>
  <c r="F465" i="7"/>
  <c r="G465" i="7" s="1"/>
  <c r="F473" i="7"/>
  <c r="G473" i="7" s="1"/>
  <c r="F481" i="7"/>
  <c r="G481" i="7" s="1"/>
  <c r="F489" i="7"/>
  <c r="G489" i="7" s="1"/>
  <c r="F497" i="7"/>
  <c r="G497" i="7" s="1"/>
  <c r="F505" i="7"/>
  <c r="G505" i="7" s="1"/>
  <c r="F513" i="7"/>
  <c r="G513" i="7" s="1"/>
  <c r="F521" i="7"/>
  <c r="G521" i="7" s="1"/>
  <c r="F529" i="7"/>
  <c r="G529" i="7" s="1"/>
  <c r="F537" i="7"/>
  <c r="G537" i="7" s="1"/>
  <c r="F545" i="7"/>
  <c r="G545" i="7" s="1"/>
  <c r="F553" i="7"/>
  <c r="G553" i="7" s="1"/>
  <c r="F561" i="7"/>
  <c r="G561" i="7" s="1"/>
  <c r="F569" i="7"/>
  <c r="G569" i="7" s="1"/>
  <c r="F577" i="7"/>
  <c r="G577" i="7" s="1"/>
  <c r="F585" i="7"/>
  <c r="G585" i="7" s="1"/>
  <c r="F593" i="7"/>
  <c r="G593" i="7" s="1"/>
  <c r="F601" i="7"/>
  <c r="G601" i="7" s="1"/>
  <c r="F609" i="7"/>
  <c r="G609" i="7" s="1"/>
  <c r="F617" i="7"/>
  <c r="G617" i="7" s="1"/>
  <c r="F625" i="7"/>
  <c r="G625" i="7" s="1"/>
  <c r="F633" i="7"/>
  <c r="G633" i="7" s="1"/>
  <c r="F641" i="7"/>
  <c r="G641" i="7" s="1"/>
  <c r="F649" i="7"/>
  <c r="G649" i="7" s="1"/>
  <c r="F657" i="7"/>
  <c r="G657" i="7" s="1"/>
  <c r="F665" i="7"/>
  <c r="G665" i="7" s="1"/>
  <c r="F673" i="7"/>
  <c r="G673" i="7" s="1"/>
  <c r="F681" i="7"/>
  <c r="G681" i="7" s="1"/>
  <c r="F689" i="7"/>
  <c r="G689" i="7" s="1"/>
  <c r="F697" i="7"/>
  <c r="G697" i="7" s="1"/>
  <c r="F705" i="7"/>
  <c r="G705" i="7" s="1"/>
  <c r="F713" i="7"/>
  <c r="G713" i="7" s="1"/>
  <c r="F721" i="7"/>
  <c r="G721" i="7" s="1"/>
  <c r="F418" i="7"/>
  <c r="G418" i="7" s="1"/>
  <c r="F426" i="7"/>
  <c r="G426" i="7" s="1"/>
  <c r="F434" i="7"/>
  <c r="G434" i="7" s="1"/>
  <c r="F442" i="7"/>
  <c r="G442" i="7" s="1"/>
  <c r="F450" i="7"/>
  <c r="G450" i="7" s="1"/>
  <c r="F458" i="7"/>
  <c r="G458" i="7" s="1"/>
  <c r="F466" i="7"/>
  <c r="G466" i="7" s="1"/>
  <c r="F474" i="7"/>
  <c r="G474" i="7" s="1"/>
  <c r="F482" i="7"/>
  <c r="G482" i="7" s="1"/>
  <c r="F490" i="7"/>
  <c r="G490" i="7" s="1"/>
  <c r="F498" i="7"/>
  <c r="G498" i="7" s="1"/>
  <c r="F506" i="7"/>
  <c r="G506" i="7" s="1"/>
  <c r="F514" i="7"/>
  <c r="G514" i="7" s="1"/>
  <c r="F522" i="7"/>
  <c r="G522" i="7" s="1"/>
  <c r="F530" i="7"/>
  <c r="G530" i="7" s="1"/>
  <c r="F538" i="7"/>
  <c r="G538" i="7" s="1"/>
  <c r="F546" i="7"/>
  <c r="G546" i="7" s="1"/>
  <c r="F554" i="7"/>
  <c r="G554" i="7" s="1"/>
  <c r="F562" i="7"/>
  <c r="G562" i="7" s="1"/>
  <c r="F570" i="7"/>
  <c r="G570" i="7" s="1"/>
  <c r="F578" i="7"/>
  <c r="G578" i="7" s="1"/>
  <c r="F586" i="7"/>
  <c r="G586" i="7" s="1"/>
  <c r="F594" i="7"/>
  <c r="G594" i="7" s="1"/>
  <c r="F602" i="7"/>
  <c r="G602" i="7" s="1"/>
  <c r="F610" i="7"/>
  <c r="G610" i="7" s="1"/>
  <c r="F618" i="7"/>
  <c r="G618" i="7" s="1"/>
  <c r="F626" i="7"/>
  <c r="G626" i="7" s="1"/>
  <c r="F634" i="7"/>
  <c r="G634" i="7" s="1"/>
  <c r="F642" i="7"/>
  <c r="G642" i="7" s="1"/>
  <c r="F650" i="7"/>
  <c r="G650" i="7" s="1"/>
  <c r="F658" i="7"/>
  <c r="G658" i="7" s="1"/>
  <c r="F666" i="7"/>
  <c r="G666" i="7" s="1"/>
  <c r="F674" i="7"/>
  <c r="G674" i="7" s="1"/>
  <c r="F682" i="7"/>
  <c r="G682" i="7" s="1"/>
  <c r="F690" i="7"/>
  <c r="G690" i="7" s="1"/>
  <c r="F421" i="7"/>
  <c r="G421" i="7" s="1"/>
  <c r="F429" i="7"/>
  <c r="G429" i="7" s="1"/>
  <c r="F437" i="7"/>
  <c r="G437" i="7" s="1"/>
  <c r="F445" i="7"/>
  <c r="G445" i="7" s="1"/>
  <c r="F453" i="7"/>
  <c r="G453" i="7" s="1"/>
  <c r="F461" i="7"/>
  <c r="G461" i="7" s="1"/>
  <c r="F469" i="7"/>
  <c r="G469" i="7" s="1"/>
  <c r="F477" i="7"/>
  <c r="G477" i="7" s="1"/>
  <c r="F485" i="7"/>
  <c r="G485" i="7" s="1"/>
  <c r="F493" i="7"/>
  <c r="G493" i="7" s="1"/>
  <c r="F501" i="7"/>
  <c r="G501" i="7" s="1"/>
  <c r="F509" i="7"/>
  <c r="G509" i="7" s="1"/>
  <c r="F517" i="7"/>
  <c r="G517" i="7" s="1"/>
  <c r="F525" i="7"/>
  <c r="G525" i="7" s="1"/>
  <c r="F533" i="7"/>
  <c r="G533" i="7" s="1"/>
  <c r="F541" i="7"/>
  <c r="G541" i="7" s="1"/>
  <c r="F549" i="7"/>
  <c r="G549" i="7" s="1"/>
  <c r="F557" i="7"/>
  <c r="G557" i="7" s="1"/>
  <c r="F565" i="7"/>
  <c r="G565" i="7" s="1"/>
  <c r="F573" i="7"/>
  <c r="G573" i="7" s="1"/>
  <c r="F581" i="7"/>
  <c r="G581" i="7" s="1"/>
  <c r="F589" i="7"/>
  <c r="G589" i="7" s="1"/>
  <c r="F597" i="7"/>
  <c r="G597" i="7" s="1"/>
  <c r="F605" i="7"/>
  <c r="G605" i="7" s="1"/>
  <c r="F613" i="7"/>
  <c r="G613" i="7" s="1"/>
  <c r="F621" i="7"/>
  <c r="G621" i="7" s="1"/>
  <c r="F629" i="7"/>
  <c r="G629" i="7" s="1"/>
  <c r="F637" i="7"/>
  <c r="G637" i="7" s="1"/>
  <c r="F645" i="7"/>
  <c r="G645" i="7" s="1"/>
  <c r="F653" i="7"/>
  <c r="G653" i="7" s="1"/>
  <c r="F661" i="7"/>
  <c r="G661" i="7" s="1"/>
  <c r="F669" i="7"/>
  <c r="G669" i="7" s="1"/>
  <c r="F677" i="7"/>
  <c r="G677" i="7" s="1"/>
  <c r="F685" i="7"/>
  <c r="G685" i="7" s="1"/>
  <c r="F693" i="7"/>
  <c r="G693" i="7" s="1"/>
  <c r="F701" i="7"/>
  <c r="G701" i="7" s="1"/>
  <c r="F709" i="7"/>
  <c r="G709" i="7" s="1"/>
  <c r="F717" i="7"/>
  <c r="G717" i="7" s="1"/>
  <c r="F725" i="7"/>
  <c r="G725" i="7" s="1"/>
  <c r="F420" i="7"/>
  <c r="G420" i="7" s="1"/>
  <c r="F432" i="7"/>
  <c r="G432" i="7" s="1"/>
  <c r="F446" i="7"/>
  <c r="G446" i="7" s="1"/>
  <c r="F459" i="7"/>
  <c r="G459" i="7" s="1"/>
  <c r="F471" i="7"/>
  <c r="G471" i="7" s="1"/>
  <c r="F484" i="7"/>
  <c r="G484" i="7" s="1"/>
  <c r="F496" i="7"/>
  <c r="G496" i="7" s="1"/>
  <c r="F510" i="7"/>
  <c r="G510" i="7" s="1"/>
  <c r="F523" i="7"/>
  <c r="G523" i="7" s="1"/>
  <c r="F535" i="7"/>
  <c r="G535" i="7" s="1"/>
  <c r="F548" i="7"/>
  <c r="G548" i="7" s="1"/>
  <c r="F560" i="7"/>
  <c r="G560" i="7" s="1"/>
  <c r="F574" i="7"/>
  <c r="G574" i="7" s="1"/>
  <c r="F587" i="7"/>
  <c r="G587" i="7" s="1"/>
  <c r="F599" i="7"/>
  <c r="G599" i="7" s="1"/>
  <c r="F612" i="7"/>
  <c r="G612" i="7" s="1"/>
  <c r="F624" i="7"/>
  <c r="G624" i="7" s="1"/>
  <c r="F638" i="7"/>
  <c r="G638" i="7" s="1"/>
  <c r="F651" i="7"/>
  <c r="G651" i="7" s="1"/>
  <c r="F663" i="7"/>
  <c r="G663" i="7" s="1"/>
  <c r="F676" i="7"/>
  <c r="G676" i="7" s="1"/>
  <c r="F688" i="7"/>
  <c r="G688" i="7" s="1"/>
  <c r="F700" i="7"/>
  <c r="G700" i="7" s="1"/>
  <c r="F711" i="7"/>
  <c r="G711" i="7" s="1"/>
  <c r="F722" i="7"/>
  <c r="G722" i="7" s="1"/>
  <c r="F731" i="7"/>
  <c r="G731" i="7" s="1"/>
  <c r="F739" i="7"/>
  <c r="G739" i="7" s="1"/>
  <c r="F747" i="7"/>
  <c r="G747" i="7" s="1"/>
  <c r="F755" i="7"/>
  <c r="G755" i="7" s="1"/>
  <c r="F763" i="7"/>
  <c r="G763" i="7" s="1"/>
  <c r="F771" i="7"/>
  <c r="G771" i="7" s="1"/>
  <c r="F779" i="7"/>
  <c r="G779" i="7" s="1"/>
  <c r="F422" i="7"/>
  <c r="G422" i="7" s="1"/>
  <c r="F435" i="7"/>
  <c r="G435" i="7" s="1"/>
  <c r="F447" i="7"/>
  <c r="G447" i="7" s="1"/>
  <c r="F460" i="7"/>
  <c r="G460" i="7" s="1"/>
  <c r="F472" i="7"/>
  <c r="G472" i="7" s="1"/>
  <c r="F486" i="7"/>
  <c r="G486" i="7" s="1"/>
  <c r="F499" i="7"/>
  <c r="G499" i="7" s="1"/>
  <c r="F511" i="7"/>
  <c r="G511" i="7" s="1"/>
  <c r="F524" i="7"/>
  <c r="G524" i="7" s="1"/>
  <c r="F536" i="7"/>
  <c r="G536" i="7" s="1"/>
  <c r="F550" i="7"/>
  <c r="G550" i="7" s="1"/>
  <c r="F563" i="7"/>
  <c r="G563" i="7" s="1"/>
  <c r="F575" i="7"/>
  <c r="G575" i="7" s="1"/>
  <c r="F588" i="7"/>
  <c r="G588" i="7" s="1"/>
  <c r="F600" i="7"/>
  <c r="G600" i="7" s="1"/>
  <c r="F614" i="7"/>
  <c r="G614" i="7" s="1"/>
  <c r="F627" i="7"/>
  <c r="G627" i="7" s="1"/>
  <c r="F639" i="7"/>
  <c r="G639" i="7" s="1"/>
  <c r="F652" i="7"/>
  <c r="G652" i="7" s="1"/>
  <c r="F664" i="7"/>
  <c r="G664" i="7" s="1"/>
  <c r="F678" i="7"/>
  <c r="G678" i="7" s="1"/>
  <c r="F691" i="7"/>
  <c r="G691" i="7" s="1"/>
  <c r="F423" i="7"/>
  <c r="G423" i="7" s="1"/>
  <c r="F436" i="7"/>
  <c r="G436" i="7" s="1"/>
  <c r="F448" i="7"/>
  <c r="G448" i="7" s="1"/>
  <c r="F462" i="7"/>
  <c r="G462" i="7" s="1"/>
  <c r="F475" i="7"/>
  <c r="G475" i="7" s="1"/>
  <c r="F487" i="7"/>
  <c r="G487" i="7" s="1"/>
  <c r="F500" i="7"/>
  <c r="G500" i="7" s="1"/>
  <c r="F512" i="7"/>
  <c r="G512" i="7" s="1"/>
  <c r="F526" i="7"/>
  <c r="G526" i="7" s="1"/>
  <c r="F539" i="7"/>
  <c r="G539" i="7" s="1"/>
  <c r="F551" i="7"/>
  <c r="G551" i="7" s="1"/>
  <c r="F564" i="7"/>
  <c r="G564" i="7" s="1"/>
  <c r="F576" i="7"/>
  <c r="G576" i="7" s="1"/>
  <c r="F590" i="7"/>
  <c r="G590" i="7" s="1"/>
  <c r="F603" i="7"/>
  <c r="G603" i="7" s="1"/>
  <c r="F615" i="7"/>
  <c r="G615" i="7" s="1"/>
  <c r="F628" i="7"/>
  <c r="G628" i="7" s="1"/>
  <c r="F640" i="7"/>
  <c r="G640" i="7" s="1"/>
  <c r="F654" i="7"/>
  <c r="G654" i="7" s="1"/>
  <c r="F667" i="7"/>
  <c r="G667" i="7" s="1"/>
  <c r="F679" i="7"/>
  <c r="G679" i="7" s="1"/>
  <c r="F692" i="7"/>
  <c r="G692" i="7" s="1"/>
  <c r="F703" i="7"/>
  <c r="G703" i="7" s="1"/>
  <c r="F714" i="7"/>
  <c r="G714" i="7" s="1"/>
  <c r="F724" i="7"/>
  <c r="G724" i="7" s="1"/>
  <c r="F733" i="7"/>
  <c r="G733" i="7" s="1"/>
  <c r="F741" i="7"/>
  <c r="G741" i="7" s="1"/>
  <c r="F749" i="7"/>
  <c r="G749" i="7" s="1"/>
  <c r="F757" i="7"/>
  <c r="G757" i="7" s="1"/>
  <c r="F765" i="7"/>
  <c r="G765" i="7" s="1"/>
  <c r="F773" i="7"/>
  <c r="G773" i="7" s="1"/>
  <c r="F424" i="7"/>
  <c r="G424" i="7" s="1"/>
  <c r="F438" i="7"/>
  <c r="G438" i="7" s="1"/>
  <c r="F451" i="7"/>
  <c r="G451" i="7" s="1"/>
  <c r="F463" i="7"/>
  <c r="G463" i="7" s="1"/>
  <c r="F476" i="7"/>
  <c r="G476" i="7" s="1"/>
  <c r="F488" i="7"/>
  <c r="G488" i="7" s="1"/>
  <c r="F502" i="7"/>
  <c r="G502" i="7" s="1"/>
  <c r="F515" i="7"/>
  <c r="G515" i="7" s="1"/>
  <c r="F527" i="7"/>
  <c r="G527" i="7" s="1"/>
  <c r="F540" i="7"/>
  <c r="G540" i="7" s="1"/>
  <c r="F552" i="7"/>
  <c r="G552" i="7" s="1"/>
  <c r="F566" i="7"/>
  <c r="G566" i="7" s="1"/>
  <c r="F579" i="7"/>
  <c r="G579" i="7" s="1"/>
  <c r="F591" i="7"/>
  <c r="G591" i="7" s="1"/>
  <c r="F604" i="7"/>
  <c r="G604" i="7" s="1"/>
  <c r="F616" i="7"/>
  <c r="G616" i="7" s="1"/>
  <c r="F630" i="7"/>
  <c r="G630" i="7" s="1"/>
  <c r="F643" i="7"/>
  <c r="G643" i="7" s="1"/>
  <c r="F655" i="7"/>
  <c r="G655" i="7" s="1"/>
  <c r="F668" i="7"/>
  <c r="G668" i="7" s="1"/>
  <c r="F680" i="7"/>
  <c r="G680" i="7" s="1"/>
  <c r="F694" i="7"/>
  <c r="G694" i="7" s="1"/>
  <c r="F427" i="7"/>
  <c r="G427" i="7" s="1"/>
  <c r="F439" i="7"/>
  <c r="G439" i="7" s="1"/>
  <c r="F452" i="7"/>
  <c r="G452" i="7" s="1"/>
  <c r="F464" i="7"/>
  <c r="G464" i="7" s="1"/>
  <c r="F478" i="7"/>
  <c r="G478" i="7" s="1"/>
  <c r="F491" i="7"/>
  <c r="G491" i="7" s="1"/>
  <c r="F503" i="7"/>
  <c r="G503" i="7" s="1"/>
  <c r="F516" i="7"/>
  <c r="G516" i="7" s="1"/>
  <c r="F528" i="7"/>
  <c r="G528" i="7" s="1"/>
  <c r="F542" i="7"/>
  <c r="G542" i="7" s="1"/>
  <c r="F555" i="7"/>
  <c r="G555" i="7" s="1"/>
  <c r="F567" i="7"/>
  <c r="G567" i="7" s="1"/>
  <c r="F580" i="7"/>
  <c r="G580" i="7" s="1"/>
  <c r="F592" i="7"/>
  <c r="G592" i="7" s="1"/>
  <c r="F606" i="7"/>
  <c r="G606" i="7" s="1"/>
  <c r="F619" i="7"/>
  <c r="G619" i="7" s="1"/>
  <c r="F631" i="7"/>
  <c r="G631" i="7" s="1"/>
  <c r="F644" i="7"/>
  <c r="G644" i="7" s="1"/>
  <c r="F656" i="7"/>
  <c r="G656" i="7" s="1"/>
  <c r="F670" i="7"/>
  <c r="G670" i="7" s="1"/>
  <c r="F683" i="7"/>
  <c r="G683" i="7" s="1"/>
  <c r="F695" i="7"/>
  <c r="G695" i="7" s="1"/>
  <c r="F706" i="7"/>
  <c r="G706" i="7" s="1"/>
  <c r="F716" i="7"/>
  <c r="G716" i="7" s="1"/>
  <c r="F727" i="7"/>
  <c r="G727" i="7" s="1"/>
  <c r="F735" i="7"/>
  <c r="G735" i="7" s="1"/>
  <c r="F743" i="7"/>
  <c r="G743" i="7" s="1"/>
  <c r="F751" i="7"/>
  <c r="G751" i="7" s="1"/>
  <c r="F759" i="7"/>
  <c r="G759" i="7" s="1"/>
  <c r="F767" i="7"/>
  <c r="G767" i="7" s="1"/>
  <c r="F775" i="7"/>
  <c r="G775" i="7" s="1"/>
  <c r="F428" i="7"/>
  <c r="G428" i="7" s="1"/>
  <c r="F440" i="7"/>
  <c r="G440" i="7" s="1"/>
  <c r="F454" i="7"/>
  <c r="G454" i="7" s="1"/>
  <c r="F467" i="7"/>
  <c r="G467" i="7" s="1"/>
  <c r="F479" i="7"/>
  <c r="G479" i="7" s="1"/>
  <c r="F492" i="7"/>
  <c r="G492" i="7" s="1"/>
  <c r="F504" i="7"/>
  <c r="G504" i="7" s="1"/>
  <c r="F518" i="7"/>
  <c r="G518" i="7" s="1"/>
  <c r="F531" i="7"/>
  <c r="G531" i="7" s="1"/>
  <c r="F543" i="7"/>
  <c r="G543" i="7" s="1"/>
  <c r="F556" i="7"/>
  <c r="G556" i="7" s="1"/>
  <c r="F568" i="7"/>
  <c r="G568" i="7" s="1"/>
  <c r="F582" i="7"/>
  <c r="G582" i="7" s="1"/>
  <c r="F595" i="7"/>
  <c r="G595" i="7" s="1"/>
  <c r="F607" i="7"/>
  <c r="G607" i="7" s="1"/>
  <c r="F620" i="7"/>
  <c r="G620" i="7" s="1"/>
  <c r="F632" i="7"/>
  <c r="G632" i="7" s="1"/>
  <c r="F646" i="7"/>
  <c r="G646" i="7" s="1"/>
  <c r="F659" i="7"/>
  <c r="G659" i="7" s="1"/>
  <c r="F671" i="7"/>
  <c r="G671" i="7" s="1"/>
  <c r="F684" i="7"/>
  <c r="G684" i="7" s="1"/>
  <c r="F696" i="7"/>
  <c r="G696" i="7" s="1"/>
  <c r="F707" i="7"/>
  <c r="G707" i="7" s="1"/>
  <c r="F718" i="7"/>
  <c r="G718" i="7" s="1"/>
  <c r="F728" i="7"/>
  <c r="G728" i="7" s="1"/>
  <c r="F736" i="7"/>
  <c r="G736" i="7" s="1"/>
  <c r="F744" i="7"/>
  <c r="G744" i="7" s="1"/>
  <c r="F752" i="7"/>
  <c r="G752" i="7" s="1"/>
  <c r="F760" i="7"/>
  <c r="G760" i="7" s="1"/>
  <c r="F768" i="7"/>
  <c r="G768" i="7" s="1"/>
  <c r="F776" i="7"/>
  <c r="G776" i="7" s="1"/>
  <c r="F416" i="7"/>
  <c r="G416" i="7" s="1"/>
  <c r="F430" i="7"/>
  <c r="G430" i="7" s="1"/>
  <c r="F443" i="7"/>
  <c r="G443" i="7" s="1"/>
  <c r="F455" i="7"/>
  <c r="G455" i="7" s="1"/>
  <c r="F468" i="7"/>
  <c r="G468" i="7" s="1"/>
  <c r="F480" i="7"/>
  <c r="G480" i="7" s="1"/>
  <c r="F494" i="7"/>
  <c r="G494" i="7" s="1"/>
  <c r="F507" i="7"/>
  <c r="G507" i="7" s="1"/>
  <c r="F519" i="7"/>
  <c r="G519" i="7" s="1"/>
  <c r="F532" i="7"/>
  <c r="G532" i="7" s="1"/>
  <c r="F544" i="7"/>
  <c r="G544" i="7" s="1"/>
  <c r="F558" i="7"/>
  <c r="G558" i="7" s="1"/>
  <c r="F571" i="7"/>
  <c r="G571" i="7" s="1"/>
  <c r="F583" i="7"/>
  <c r="G583" i="7" s="1"/>
  <c r="F596" i="7"/>
  <c r="G596" i="7" s="1"/>
  <c r="F608" i="7"/>
  <c r="G608" i="7" s="1"/>
  <c r="F622" i="7"/>
  <c r="G622" i="7" s="1"/>
  <c r="F635" i="7"/>
  <c r="G635" i="7" s="1"/>
  <c r="F647" i="7"/>
  <c r="G647" i="7" s="1"/>
  <c r="F660" i="7"/>
  <c r="G660" i="7" s="1"/>
  <c r="F672" i="7"/>
  <c r="G672" i="7" s="1"/>
  <c r="F686" i="7"/>
  <c r="G686" i="7" s="1"/>
  <c r="F698" i="7"/>
  <c r="G698" i="7" s="1"/>
  <c r="F708" i="7"/>
  <c r="G708" i="7" s="1"/>
  <c r="F719" i="7"/>
  <c r="G719" i="7" s="1"/>
  <c r="F729" i="7"/>
  <c r="G729" i="7" s="1"/>
  <c r="F737" i="7"/>
  <c r="G737" i="7" s="1"/>
  <c r="F745" i="7"/>
  <c r="G745" i="7" s="1"/>
  <c r="F753" i="7"/>
  <c r="G753" i="7" s="1"/>
  <c r="F761" i="7"/>
  <c r="G761" i="7" s="1"/>
  <c r="F769" i="7"/>
  <c r="G769" i="7" s="1"/>
  <c r="F777" i="7"/>
  <c r="G777" i="7" s="1"/>
  <c r="F419" i="7"/>
  <c r="G419" i="7" s="1"/>
  <c r="F520" i="7"/>
  <c r="G520" i="7" s="1"/>
  <c r="F623" i="7"/>
  <c r="G623" i="7" s="1"/>
  <c r="F704" i="7"/>
  <c r="G704" i="7" s="1"/>
  <c r="F732" i="7"/>
  <c r="G732" i="7" s="1"/>
  <c r="F754" i="7"/>
  <c r="G754" i="7" s="1"/>
  <c r="F774" i="7"/>
  <c r="G774" i="7" s="1"/>
  <c r="F756" i="7"/>
  <c r="G756" i="7" s="1"/>
  <c r="F431" i="7"/>
  <c r="G431" i="7" s="1"/>
  <c r="F534" i="7"/>
  <c r="G534" i="7" s="1"/>
  <c r="F636" i="7"/>
  <c r="G636" i="7" s="1"/>
  <c r="F710" i="7"/>
  <c r="G710" i="7" s="1"/>
  <c r="F734" i="7"/>
  <c r="G734" i="7" s="1"/>
  <c r="F778" i="7"/>
  <c r="G778" i="7" s="1"/>
  <c r="F699" i="7"/>
  <c r="G699" i="7" s="1"/>
  <c r="F444" i="7"/>
  <c r="G444" i="7" s="1"/>
  <c r="F547" i="7"/>
  <c r="G547" i="7" s="1"/>
  <c r="F648" i="7"/>
  <c r="G648" i="7" s="1"/>
  <c r="F712" i="7"/>
  <c r="G712" i="7" s="1"/>
  <c r="F738" i="7"/>
  <c r="G738" i="7" s="1"/>
  <c r="F758" i="7"/>
  <c r="G758" i="7" s="1"/>
  <c r="F415" i="7"/>
  <c r="G415" i="7" s="1"/>
  <c r="F598" i="7"/>
  <c r="G598" i="7" s="1"/>
  <c r="F456" i="7"/>
  <c r="G456" i="7" s="1"/>
  <c r="F559" i="7"/>
  <c r="G559" i="7" s="1"/>
  <c r="F662" i="7"/>
  <c r="G662" i="7" s="1"/>
  <c r="F715" i="7"/>
  <c r="G715" i="7" s="1"/>
  <c r="F740" i="7"/>
  <c r="G740" i="7" s="1"/>
  <c r="F762" i="7"/>
  <c r="G762" i="7" s="1"/>
  <c r="F470" i="7"/>
  <c r="G470" i="7" s="1"/>
  <c r="F572" i="7"/>
  <c r="G572" i="7" s="1"/>
  <c r="F675" i="7"/>
  <c r="G675" i="7" s="1"/>
  <c r="F720" i="7"/>
  <c r="G720" i="7" s="1"/>
  <c r="F742" i="7"/>
  <c r="G742" i="7" s="1"/>
  <c r="F764" i="7"/>
  <c r="G764" i="7" s="1"/>
  <c r="F483" i="7"/>
  <c r="G483" i="7" s="1"/>
  <c r="F584" i="7"/>
  <c r="G584" i="7" s="1"/>
  <c r="F687" i="7"/>
  <c r="G687" i="7" s="1"/>
  <c r="F723" i="7"/>
  <c r="G723" i="7" s="1"/>
  <c r="F746" i="7"/>
  <c r="G746" i="7" s="1"/>
  <c r="F766" i="7"/>
  <c r="G766" i="7" s="1"/>
  <c r="F495" i="7"/>
  <c r="G495" i="7" s="1"/>
  <c r="F726" i="7"/>
  <c r="G726" i="7" s="1"/>
  <c r="F748" i="7"/>
  <c r="G748" i="7" s="1"/>
  <c r="F770" i="7"/>
  <c r="G770" i="7" s="1"/>
  <c r="F508" i="7"/>
  <c r="G508" i="7" s="1"/>
  <c r="F611" i="7"/>
  <c r="G611" i="7" s="1"/>
  <c r="F702" i="7"/>
  <c r="G702" i="7" s="1"/>
  <c r="F730" i="7"/>
  <c r="G730" i="7" s="1"/>
  <c r="F750" i="7"/>
  <c r="G750" i="7" s="1"/>
  <c r="F772" i="7"/>
  <c r="G772" i="7" s="1"/>
  <c r="K1315" i="7"/>
  <c r="AC9" i="7" s="1"/>
  <c r="K1284" i="7"/>
  <c r="AC8" i="7" s="1"/>
  <c r="J1469" i="7"/>
  <c r="K1498" i="7" s="1"/>
  <c r="AC15" i="7" s="1"/>
  <c r="M1498" i="7"/>
  <c r="AB15" i="7" s="1"/>
  <c r="M445" i="7" l="1"/>
  <c r="N5" i="7" s="1"/>
  <c r="G5" i="7" s="1"/>
  <c r="G76" i="12"/>
  <c r="G67" i="12"/>
  <c r="G50" i="12"/>
  <c r="G84" i="12"/>
  <c r="J239" i="12"/>
  <c r="AB8" i="12"/>
  <c r="J77" i="12"/>
  <c r="J59" i="12"/>
  <c r="G54" i="12"/>
  <c r="O15" i="12"/>
  <c r="J88" i="12"/>
  <c r="J78" i="12"/>
  <c r="J87" i="12"/>
  <c r="G65" i="12"/>
  <c r="G83" i="12"/>
  <c r="O13" i="12"/>
  <c r="J79" i="12"/>
  <c r="J91" i="12"/>
  <c r="G47" i="12"/>
  <c r="G72" i="12"/>
  <c r="J231" i="12"/>
  <c r="AC6" i="12" s="1"/>
  <c r="AB6" i="12"/>
  <c r="G46" i="12"/>
  <c r="J183" i="12"/>
  <c r="V9" i="12" s="1"/>
  <c r="U9" i="12"/>
  <c r="J214" i="12"/>
  <c r="V16" i="12" s="1"/>
  <c r="U16" i="12"/>
  <c r="J179" i="12"/>
  <c r="V8" i="12" s="1"/>
  <c r="U8" i="12"/>
  <c r="G86" i="12"/>
  <c r="G43" i="12"/>
  <c r="G56" i="12"/>
  <c r="J65" i="12"/>
  <c r="O14" i="12"/>
  <c r="J83" i="12"/>
  <c r="G60" i="12"/>
  <c r="G90" i="12"/>
  <c r="J47" i="12"/>
  <c r="J72" i="12"/>
  <c r="AB18" i="7"/>
  <c r="AB17" i="7"/>
  <c r="AC19" i="7" s="1"/>
  <c r="J265" i="12"/>
  <c r="AB14" i="12"/>
  <c r="J256" i="12"/>
  <c r="AC12" i="12" s="1"/>
  <c r="AB12" i="12"/>
  <c r="O11" i="12"/>
  <c r="G64" i="12"/>
  <c r="G81" i="12"/>
  <c r="J205" i="12"/>
  <c r="U14" i="12"/>
  <c r="J196" i="12"/>
  <c r="V12" i="12" s="1"/>
  <c r="U12" i="12"/>
  <c r="J86" i="12"/>
  <c r="J43" i="12"/>
  <c r="J56" i="12"/>
  <c r="G49" i="12"/>
  <c r="G92" i="12"/>
  <c r="J60" i="12"/>
  <c r="J90" i="12"/>
  <c r="G80" i="12"/>
  <c r="AC17" i="7"/>
  <c r="AC18" i="7"/>
  <c r="J64" i="12"/>
  <c r="J81" i="12"/>
  <c r="G44" i="12"/>
  <c r="G69" i="12"/>
  <c r="G52" i="12"/>
  <c r="O6" i="12"/>
  <c r="J49" i="12"/>
  <c r="G74" i="12"/>
  <c r="J92" i="12"/>
  <c r="G51" i="12"/>
  <c r="G61" i="12"/>
  <c r="J261" i="12"/>
  <c r="AC13" i="12" s="1"/>
  <c r="AB13" i="12"/>
  <c r="J252" i="12"/>
  <c r="AB11" i="12"/>
  <c r="J274" i="12"/>
  <c r="J89" i="12" s="1"/>
  <c r="AB16" i="12"/>
  <c r="G16" i="12" s="1"/>
  <c r="D32" i="12" s="1"/>
  <c r="B32" i="12" s="1"/>
  <c r="AC8" i="12"/>
  <c r="E34" i="3"/>
  <c r="G68" i="12"/>
  <c r="G75" i="12"/>
  <c r="G62" i="12"/>
  <c r="J166" i="12"/>
  <c r="U5" i="12"/>
  <c r="G218" i="12"/>
  <c r="J44" i="12"/>
  <c r="J52" i="12"/>
  <c r="J74" i="12"/>
  <c r="J51" i="12"/>
  <c r="J61" i="12"/>
  <c r="G85" i="12"/>
  <c r="U17" i="7"/>
  <c r="V19" i="7" s="1"/>
  <c r="U18" i="7"/>
  <c r="G70" i="12"/>
  <c r="J255" i="12"/>
  <c r="J70" i="12" s="1"/>
  <c r="J235" i="12"/>
  <c r="AC7" i="12" s="1"/>
  <c r="AB7" i="12"/>
  <c r="G48" i="12"/>
  <c r="J68" i="12"/>
  <c r="O12" i="12"/>
  <c r="J75" i="12"/>
  <c r="O9" i="12"/>
  <c r="J62" i="12"/>
  <c r="J201" i="12"/>
  <c r="J76" i="12" s="1"/>
  <c r="U13" i="12"/>
  <c r="J188" i="12"/>
  <c r="U10" i="12"/>
  <c r="N17" i="12"/>
  <c r="N18" i="12"/>
  <c r="G73" i="12"/>
  <c r="G57" i="12"/>
  <c r="G55" i="12"/>
  <c r="G58" i="12"/>
  <c r="G66" i="12"/>
  <c r="J85" i="12"/>
  <c r="V18" i="7"/>
  <c r="V17" i="7"/>
  <c r="AC14" i="12"/>
  <c r="J248" i="12"/>
  <c r="AB10" i="12"/>
  <c r="G10" i="12" s="1"/>
  <c r="D26" i="12" s="1"/>
  <c r="B26" i="12" s="1"/>
  <c r="J243" i="12"/>
  <c r="AB9" i="12"/>
  <c r="J48" i="12"/>
  <c r="G45" i="12"/>
  <c r="G12" i="12"/>
  <c r="D28" i="12" s="1"/>
  <c r="B28" i="12" s="1"/>
  <c r="G9" i="12"/>
  <c r="D25" i="12" s="1"/>
  <c r="B25" i="12" s="1"/>
  <c r="J192" i="12"/>
  <c r="V11" i="12" s="1"/>
  <c r="U11" i="12"/>
  <c r="G11" i="12" s="1"/>
  <c r="D27" i="12" s="1"/>
  <c r="B27" i="12" s="1"/>
  <c r="V14" i="12"/>
  <c r="J175" i="12"/>
  <c r="U7" i="12"/>
  <c r="G7" i="12" s="1"/>
  <c r="D23" i="12" s="1"/>
  <c r="B23" i="12" s="1"/>
  <c r="G53" i="12"/>
  <c r="J67" i="12"/>
  <c r="J73" i="12"/>
  <c r="G41" i="12"/>
  <c r="O8" i="12"/>
  <c r="H8" i="12" s="1"/>
  <c r="J57" i="12"/>
  <c r="J55" i="12"/>
  <c r="O10" i="12"/>
  <c r="J66" i="12"/>
  <c r="G42" i="12"/>
  <c r="G82" i="12"/>
  <c r="J226" i="12"/>
  <c r="AB5" i="12"/>
  <c r="G278" i="12"/>
  <c r="G94" i="12" s="1"/>
  <c r="AC10" i="12"/>
  <c r="J269" i="12"/>
  <c r="AC15" i="12" s="1"/>
  <c r="AB15" i="12"/>
  <c r="G77" i="12"/>
  <c r="G59" i="12"/>
  <c r="J45" i="12"/>
  <c r="G88" i="12"/>
  <c r="J209" i="12"/>
  <c r="V15" i="12" s="1"/>
  <c r="U15" i="12"/>
  <c r="V10" i="12"/>
  <c r="J171" i="12"/>
  <c r="J46" i="12" s="1"/>
  <c r="U6" i="12"/>
  <c r="G6" i="12" s="1"/>
  <c r="D22" i="12" s="1"/>
  <c r="B22" i="12" s="1"/>
  <c r="O7" i="12"/>
  <c r="J53" i="12"/>
  <c r="G78" i="12"/>
  <c r="G87" i="12"/>
  <c r="O5" i="12"/>
  <c r="J154" i="12"/>
  <c r="G8" i="12"/>
  <c r="D24" i="12" s="1"/>
  <c r="B24" i="12" s="1"/>
  <c r="G79" i="12"/>
  <c r="G63" i="12"/>
  <c r="G91" i="12"/>
  <c r="J42" i="12"/>
  <c r="J82" i="12"/>
  <c r="J470" i="7"/>
  <c r="J96" i="7" s="1"/>
  <c r="G96" i="7"/>
  <c r="J761" i="7"/>
  <c r="J387" i="7" s="1"/>
  <c r="G387" i="7"/>
  <c r="J686" i="7"/>
  <c r="J312" i="7" s="1"/>
  <c r="G312" i="7"/>
  <c r="J583" i="7"/>
  <c r="J209" i="7" s="1"/>
  <c r="G209" i="7"/>
  <c r="J480" i="7"/>
  <c r="J106" i="7" s="1"/>
  <c r="G106" i="7"/>
  <c r="J760" i="7"/>
  <c r="J386" i="7" s="1"/>
  <c r="G386" i="7"/>
  <c r="J684" i="7"/>
  <c r="J310" i="7" s="1"/>
  <c r="G310" i="7"/>
  <c r="J582" i="7"/>
  <c r="J208" i="7" s="1"/>
  <c r="G208" i="7"/>
  <c r="G105" i="7"/>
  <c r="J479" i="7"/>
  <c r="J105" i="7" s="1"/>
  <c r="G377" i="7"/>
  <c r="J751" i="7"/>
  <c r="J377" i="7" s="1"/>
  <c r="J670" i="7"/>
  <c r="J296" i="7" s="1"/>
  <c r="G296" i="7"/>
  <c r="J567" i="7"/>
  <c r="J193" i="7" s="1"/>
  <c r="G193" i="7"/>
  <c r="J464" i="7"/>
  <c r="J90" i="7" s="1"/>
  <c r="G90" i="7"/>
  <c r="J643" i="7"/>
  <c r="J269" i="7" s="1"/>
  <c r="G269" i="7"/>
  <c r="J540" i="7"/>
  <c r="J166" i="7" s="1"/>
  <c r="G166" i="7"/>
  <c r="J438" i="7"/>
  <c r="J64" i="7" s="1"/>
  <c r="G64" i="7"/>
  <c r="G350" i="7"/>
  <c r="J724" i="7"/>
  <c r="J350" i="7" s="1"/>
  <c r="J628" i="7"/>
  <c r="J254" i="7" s="1"/>
  <c r="G254" i="7"/>
  <c r="J526" i="7"/>
  <c r="J152" i="7" s="1"/>
  <c r="G152" i="7"/>
  <c r="J423" i="7"/>
  <c r="J49" i="7" s="1"/>
  <c r="G49" i="7"/>
  <c r="J600" i="7"/>
  <c r="J226" i="7" s="1"/>
  <c r="G226" i="7"/>
  <c r="J499" i="7"/>
  <c r="J125" i="7" s="1"/>
  <c r="G125" i="7"/>
  <c r="J771" i="7"/>
  <c r="J397" i="7" s="1"/>
  <c r="G397" i="7"/>
  <c r="J700" i="7"/>
  <c r="J326" i="7" s="1"/>
  <c r="G326" i="7"/>
  <c r="J599" i="7"/>
  <c r="J225" i="7" s="1"/>
  <c r="G225" i="7"/>
  <c r="J496" i="7"/>
  <c r="J122" i="7" s="1"/>
  <c r="G122" i="7"/>
  <c r="J717" i="7"/>
  <c r="J343" i="7" s="1"/>
  <c r="G343" i="7"/>
  <c r="J653" i="7"/>
  <c r="J279" i="7" s="1"/>
  <c r="G279" i="7"/>
  <c r="J589" i="7"/>
  <c r="J215" i="7" s="1"/>
  <c r="G215" i="7"/>
  <c r="J525" i="7"/>
  <c r="J151" i="7" s="1"/>
  <c r="G151" i="7"/>
  <c r="J461" i="7"/>
  <c r="J87" i="7" s="1"/>
  <c r="G87" i="7"/>
  <c r="J674" i="7"/>
  <c r="J300" i="7" s="1"/>
  <c r="G300" i="7"/>
  <c r="J610" i="7"/>
  <c r="J236" i="7" s="1"/>
  <c r="G236" i="7"/>
  <c r="J546" i="7"/>
  <c r="J172" i="7" s="1"/>
  <c r="G172" i="7"/>
  <c r="J482" i="7"/>
  <c r="J108" i="7" s="1"/>
  <c r="G108" i="7"/>
  <c r="G44" i="7"/>
  <c r="J418" i="7"/>
  <c r="J44" i="7" s="1"/>
  <c r="J665" i="7"/>
  <c r="J291" i="7" s="1"/>
  <c r="G291" i="7"/>
  <c r="G227" i="7"/>
  <c r="J601" i="7"/>
  <c r="J227" i="7" s="1"/>
  <c r="G163" i="7"/>
  <c r="J537" i="7"/>
  <c r="J163" i="7" s="1"/>
  <c r="G99" i="7"/>
  <c r="J473" i="7"/>
  <c r="J99" i="7" s="1"/>
  <c r="G313" i="7"/>
  <c r="J687" i="7"/>
  <c r="J313" i="7" s="1"/>
  <c r="J754" i="7"/>
  <c r="J380" i="7" s="1"/>
  <c r="G380" i="7"/>
  <c r="J584" i="7"/>
  <c r="J210" i="7" s="1"/>
  <c r="G210" i="7"/>
  <c r="J734" i="7"/>
  <c r="J360" i="7" s="1"/>
  <c r="G360" i="7"/>
  <c r="G379" i="7"/>
  <c r="J753" i="7"/>
  <c r="J379" i="7" s="1"/>
  <c r="J672" i="7"/>
  <c r="J298" i="7" s="1"/>
  <c r="G298" i="7"/>
  <c r="J571" i="7"/>
  <c r="J197" i="7" s="1"/>
  <c r="G197" i="7"/>
  <c r="J468" i="7"/>
  <c r="J94" i="7" s="1"/>
  <c r="G94" i="7"/>
  <c r="J752" i="7"/>
  <c r="J378" i="7" s="1"/>
  <c r="G378" i="7"/>
  <c r="J671" i="7"/>
  <c r="J297" i="7" s="1"/>
  <c r="G297" i="7"/>
  <c r="J568" i="7"/>
  <c r="J194" i="7" s="1"/>
  <c r="G194" i="7"/>
  <c r="J467" i="7"/>
  <c r="J93" i="7" s="1"/>
  <c r="G93" i="7"/>
  <c r="J743" i="7"/>
  <c r="J369" i="7" s="1"/>
  <c r="G369" i="7"/>
  <c r="J656" i="7"/>
  <c r="J282" i="7" s="1"/>
  <c r="G282" i="7"/>
  <c r="J555" i="7"/>
  <c r="J181" i="7" s="1"/>
  <c r="G181" i="7"/>
  <c r="J452" i="7"/>
  <c r="J78" i="7" s="1"/>
  <c r="G78" i="7"/>
  <c r="J630" i="7"/>
  <c r="J256" i="7" s="1"/>
  <c r="G256" i="7"/>
  <c r="J527" i="7"/>
  <c r="J153" i="7" s="1"/>
  <c r="G153" i="7"/>
  <c r="J424" i="7"/>
  <c r="J50" i="7" s="1"/>
  <c r="G50" i="7"/>
  <c r="J714" i="7"/>
  <c r="J340" i="7" s="1"/>
  <c r="G340" i="7"/>
  <c r="J615" i="7"/>
  <c r="J241" i="7" s="1"/>
  <c r="G241" i="7"/>
  <c r="G138" i="7"/>
  <c r="J512" i="7"/>
  <c r="J138" i="7" s="1"/>
  <c r="G317" i="7"/>
  <c r="J691" i="7"/>
  <c r="J317" i="7" s="1"/>
  <c r="J588" i="7"/>
  <c r="J214" i="7" s="1"/>
  <c r="G214" i="7"/>
  <c r="J486" i="7"/>
  <c r="J112" i="7" s="1"/>
  <c r="G112" i="7"/>
  <c r="J763" i="7"/>
  <c r="J389" i="7" s="1"/>
  <c r="G389" i="7"/>
  <c r="G314" i="7"/>
  <c r="J688" i="7"/>
  <c r="M718" i="7"/>
  <c r="N14" i="7" s="1"/>
  <c r="G14" i="7" s="1"/>
  <c r="D30" i="7" s="1"/>
  <c r="J587" i="7"/>
  <c r="J213" i="7" s="1"/>
  <c r="G213" i="7"/>
  <c r="J484" i="7"/>
  <c r="J110" i="7" s="1"/>
  <c r="G110" i="7"/>
  <c r="J709" i="7"/>
  <c r="J335" i="7" s="1"/>
  <c r="G335" i="7"/>
  <c r="J645" i="7"/>
  <c r="J271" i="7" s="1"/>
  <c r="G271" i="7"/>
  <c r="J581" i="7"/>
  <c r="J207" i="7" s="1"/>
  <c r="G207" i="7"/>
  <c r="J517" i="7"/>
  <c r="J143" i="7" s="1"/>
  <c r="G143" i="7"/>
  <c r="G79" i="7"/>
  <c r="J453" i="7"/>
  <c r="J79" i="7" s="1"/>
  <c r="G292" i="7"/>
  <c r="J666" i="7"/>
  <c r="J292" i="7" s="1"/>
  <c r="J602" i="7"/>
  <c r="J228" i="7" s="1"/>
  <c r="G228" i="7"/>
  <c r="J538" i="7"/>
  <c r="J164" i="7" s="1"/>
  <c r="G164" i="7"/>
  <c r="G100" i="7"/>
  <c r="J474" i="7"/>
  <c r="M504" i="7"/>
  <c r="N7" i="7" s="1"/>
  <c r="G7" i="7" s="1"/>
  <c r="D23" i="7" s="1"/>
  <c r="J721" i="7"/>
  <c r="J347" i="7" s="1"/>
  <c r="G347" i="7"/>
  <c r="G283" i="7"/>
  <c r="J657" i="7"/>
  <c r="J283" i="7" s="1"/>
  <c r="J593" i="7"/>
  <c r="J219" i="7" s="1"/>
  <c r="G219" i="7"/>
  <c r="J529" i="7"/>
  <c r="J155" i="7" s="1"/>
  <c r="G155" i="7"/>
  <c r="J465" i="7"/>
  <c r="J91" i="7" s="1"/>
  <c r="G91" i="7"/>
  <c r="G134" i="7"/>
  <c r="J508" i="7"/>
  <c r="J134" i="7" s="1"/>
  <c r="J778" i="7"/>
  <c r="J404" i="7" s="1"/>
  <c r="G404" i="7"/>
  <c r="J770" i="7"/>
  <c r="J396" i="7" s="1"/>
  <c r="G396" i="7"/>
  <c r="J758" i="7"/>
  <c r="J384" i="7" s="1"/>
  <c r="G384" i="7"/>
  <c r="J732" i="7"/>
  <c r="J358" i="7" s="1"/>
  <c r="G358" i="7"/>
  <c r="G374" i="7"/>
  <c r="J748" i="7"/>
  <c r="J374" i="7" s="1"/>
  <c r="J740" i="7"/>
  <c r="J366" i="7" s="1"/>
  <c r="G366" i="7"/>
  <c r="J710" i="7"/>
  <c r="J336" i="7" s="1"/>
  <c r="G336" i="7"/>
  <c r="J745" i="7"/>
  <c r="J371" i="7" s="1"/>
  <c r="G371" i="7"/>
  <c r="G286" i="7"/>
  <c r="J660" i="7"/>
  <c r="J286" i="7" s="1"/>
  <c r="J558" i="7"/>
  <c r="J184" i="7" s="1"/>
  <c r="G184" i="7"/>
  <c r="J455" i="7"/>
  <c r="J81" i="7" s="1"/>
  <c r="G81" i="7"/>
  <c r="J744" i="7"/>
  <c r="J370" i="7" s="1"/>
  <c r="G370" i="7"/>
  <c r="J659" i="7"/>
  <c r="J285" i="7" s="1"/>
  <c r="G285" i="7"/>
  <c r="J556" i="7"/>
  <c r="J182" i="7" s="1"/>
  <c r="G182" i="7"/>
  <c r="J454" i="7"/>
  <c r="J80" i="7" s="1"/>
  <c r="G80" i="7"/>
  <c r="J735" i="7"/>
  <c r="J361" i="7" s="1"/>
  <c r="G361" i="7"/>
  <c r="J644" i="7"/>
  <c r="J270" i="7" s="1"/>
  <c r="G270" i="7"/>
  <c r="J542" i="7"/>
  <c r="J168" i="7" s="1"/>
  <c r="G168" i="7"/>
  <c r="J439" i="7"/>
  <c r="J65" i="7" s="1"/>
  <c r="G65" i="7"/>
  <c r="J616" i="7"/>
  <c r="J242" i="7" s="1"/>
  <c r="G242" i="7"/>
  <c r="J515" i="7"/>
  <c r="J141" i="7" s="1"/>
  <c r="G141" i="7"/>
  <c r="J773" i="7"/>
  <c r="J399" i="7" s="1"/>
  <c r="G399" i="7"/>
  <c r="J703" i="7"/>
  <c r="J329" i="7" s="1"/>
  <c r="G329" i="7"/>
  <c r="J603" i="7"/>
  <c r="J229" i="7" s="1"/>
  <c r="G229" i="7"/>
  <c r="J500" i="7"/>
  <c r="J126" i="7" s="1"/>
  <c r="G126" i="7"/>
  <c r="J678" i="7"/>
  <c r="J304" i="7" s="1"/>
  <c r="G304" i="7"/>
  <c r="J575" i="7"/>
  <c r="J201" i="7" s="1"/>
  <c r="G201" i="7"/>
  <c r="J472" i="7"/>
  <c r="J98" i="7" s="1"/>
  <c r="G98" i="7"/>
  <c r="J755" i="7"/>
  <c r="J381" i="7" s="1"/>
  <c r="G381" i="7"/>
  <c r="J676" i="7"/>
  <c r="J302" i="7" s="1"/>
  <c r="G302" i="7"/>
  <c r="J574" i="7"/>
  <c r="J200" i="7" s="1"/>
  <c r="G200" i="7"/>
  <c r="J471" i="7"/>
  <c r="J97" i="7" s="1"/>
  <c r="G97" i="7"/>
  <c r="J701" i="7"/>
  <c r="J327" i="7" s="1"/>
  <c r="G327" i="7"/>
  <c r="J637" i="7"/>
  <c r="J263" i="7" s="1"/>
  <c r="G263" i="7"/>
  <c r="J573" i="7"/>
  <c r="J199" i="7" s="1"/>
  <c r="G199" i="7"/>
  <c r="J509" i="7"/>
  <c r="J135" i="7" s="1"/>
  <c r="G135" i="7"/>
  <c r="G71" i="7"/>
  <c r="J445" i="7"/>
  <c r="J71" i="7" s="1"/>
  <c r="G284" i="7"/>
  <c r="J658" i="7"/>
  <c r="M687" i="7"/>
  <c r="N13" i="7" s="1"/>
  <c r="G13" i="7" s="1"/>
  <c r="D29" i="7" s="1"/>
  <c r="J594" i="7"/>
  <c r="J220" i="7" s="1"/>
  <c r="G220" i="7"/>
  <c r="J530" i="7"/>
  <c r="J156" i="7" s="1"/>
  <c r="G156" i="7"/>
  <c r="J466" i="7"/>
  <c r="J92" i="7" s="1"/>
  <c r="G92" i="7"/>
  <c r="J713" i="7"/>
  <c r="J339" i="7" s="1"/>
  <c r="G339" i="7"/>
  <c r="J649" i="7"/>
  <c r="J275" i="7" s="1"/>
  <c r="G275" i="7"/>
  <c r="J585" i="7"/>
  <c r="J211" i="7" s="1"/>
  <c r="G211" i="7"/>
  <c r="J521" i="7"/>
  <c r="J147" i="7" s="1"/>
  <c r="G147" i="7"/>
  <c r="J457" i="7"/>
  <c r="J83" i="7" s="1"/>
  <c r="G83" i="7"/>
  <c r="J1530" i="7"/>
  <c r="G41" i="7"/>
  <c r="J415" i="7"/>
  <c r="G780" i="7"/>
  <c r="G407" i="7" s="1"/>
  <c r="J762" i="7"/>
  <c r="J388" i="7" s="1"/>
  <c r="G388" i="7"/>
  <c r="J483" i="7"/>
  <c r="J109" i="7" s="1"/>
  <c r="G109" i="7"/>
  <c r="J738" i="7"/>
  <c r="J364" i="7" s="1"/>
  <c r="G364" i="7"/>
  <c r="J704" i="7"/>
  <c r="J330" i="7" s="1"/>
  <c r="G330" i="7"/>
  <c r="J772" i="7"/>
  <c r="J398" i="7" s="1"/>
  <c r="G398" i="7"/>
  <c r="J726" i="7"/>
  <c r="J352" i="7" s="1"/>
  <c r="G352" i="7"/>
  <c r="J764" i="7"/>
  <c r="J390" i="7" s="1"/>
  <c r="G390" i="7"/>
  <c r="J715" i="7"/>
  <c r="J341" i="7" s="1"/>
  <c r="G341" i="7"/>
  <c r="J712" i="7"/>
  <c r="J338" i="7" s="1"/>
  <c r="G338" i="7"/>
  <c r="J636" i="7"/>
  <c r="J262" i="7" s="1"/>
  <c r="G262" i="7"/>
  <c r="J623" i="7"/>
  <c r="J249" i="7" s="1"/>
  <c r="G249" i="7"/>
  <c r="J737" i="7"/>
  <c r="J363" i="7" s="1"/>
  <c r="G363" i="7"/>
  <c r="J647" i="7"/>
  <c r="J273" i="7" s="1"/>
  <c r="G273" i="7"/>
  <c r="J544" i="7"/>
  <c r="J170" i="7" s="1"/>
  <c r="G170" i="7"/>
  <c r="J443" i="7"/>
  <c r="J69" i="7" s="1"/>
  <c r="G69" i="7"/>
  <c r="J736" i="7"/>
  <c r="J362" i="7" s="1"/>
  <c r="G362" i="7"/>
  <c r="J646" i="7"/>
  <c r="J272" i="7" s="1"/>
  <c r="G272" i="7"/>
  <c r="J543" i="7"/>
  <c r="J169" i="7" s="1"/>
  <c r="G169" i="7"/>
  <c r="J440" i="7"/>
  <c r="J66" i="7" s="1"/>
  <c r="G66" i="7"/>
  <c r="J727" i="7"/>
  <c r="J353" i="7" s="1"/>
  <c r="G353" i="7"/>
  <c r="J631" i="7"/>
  <c r="J257" i="7" s="1"/>
  <c r="G257" i="7"/>
  <c r="J528" i="7"/>
  <c r="J154" i="7" s="1"/>
  <c r="G154" i="7"/>
  <c r="J427" i="7"/>
  <c r="J53" i="7" s="1"/>
  <c r="G53" i="7"/>
  <c r="J604" i="7"/>
  <c r="J230" i="7" s="1"/>
  <c r="G230" i="7"/>
  <c r="J502" i="7"/>
  <c r="J128" i="7" s="1"/>
  <c r="G128" i="7"/>
  <c r="J765" i="7"/>
  <c r="J391" i="7" s="1"/>
  <c r="G391" i="7"/>
  <c r="J692" i="7"/>
  <c r="J318" i="7" s="1"/>
  <c r="G318" i="7"/>
  <c r="J590" i="7"/>
  <c r="J216" i="7" s="1"/>
  <c r="G216" i="7"/>
  <c r="J487" i="7"/>
  <c r="J113" i="7" s="1"/>
  <c r="G113" i="7"/>
  <c r="G290" i="7"/>
  <c r="J664" i="7"/>
  <c r="J290" i="7" s="1"/>
  <c r="J563" i="7"/>
  <c r="J189" i="7" s="1"/>
  <c r="G189" i="7"/>
  <c r="J460" i="7"/>
  <c r="J86" i="7" s="1"/>
  <c r="G86" i="7"/>
  <c r="J747" i="7"/>
  <c r="J373" i="7" s="1"/>
  <c r="G373" i="7"/>
  <c r="J663" i="7"/>
  <c r="J289" i="7" s="1"/>
  <c r="G289" i="7"/>
  <c r="J560" i="7"/>
  <c r="J186" i="7" s="1"/>
  <c r="G186" i="7"/>
  <c r="J459" i="7"/>
  <c r="J85" i="7" s="1"/>
  <c r="G85" i="7"/>
  <c r="G319" i="7"/>
  <c r="J693" i="7"/>
  <c r="J319" i="7" s="1"/>
  <c r="J629" i="7"/>
  <c r="J255" i="7" s="1"/>
  <c r="G255" i="7"/>
  <c r="G191" i="7"/>
  <c r="J565" i="7"/>
  <c r="J191" i="7" s="1"/>
  <c r="J501" i="7"/>
  <c r="J127" i="7" s="1"/>
  <c r="G127" i="7"/>
  <c r="J437" i="7"/>
  <c r="J63" i="7" s="1"/>
  <c r="G63" i="7"/>
  <c r="J650" i="7"/>
  <c r="J276" i="7" s="1"/>
  <c r="G276" i="7"/>
  <c r="J586" i="7"/>
  <c r="J212" i="7" s="1"/>
  <c r="G212" i="7"/>
  <c r="J522" i="7"/>
  <c r="J148" i="7" s="1"/>
  <c r="G148" i="7"/>
  <c r="J458" i="7"/>
  <c r="J84" i="7" s="1"/>
  <c r="G84" i="7"/>
  <c r="J705" i="7"/>
  <c r="J331" i="7" s="1"/>
  <c r="G331" i="7"/>
  <c r="J641" i="7"/>
  <c r="J267" i="7" s="1"/>
  <c r="G267" i="7"/>
  <c r="J577" i="7"/>
  <c r="J203" i="7" s="1"/>
  <c r="G203" i="7"/>
  <c r="J513" i="7"/>
  <c r="J139" i="7" s="1"/>
  <c r="G139" i="7"/>
  <c r="J449" i="7"/>
  <c r="J75" i="7" s="1"/>
  <c r="G75" i="7"/>
  <c r="G288" i="7"/>
  <c r="J662" i="7"/>
  <c r="J288" i="7" s="1"/>
  <c r="J729" i="7"/>
  <c r="J355" i="7" s="1"/>
  <c r="G355" i="7"/>
  <c r="J635" i="7"/>
  <c r="J261" i="7" s="1"/>
  <c r="G261" i="7"/>
  <c r="J532" i="7"/>
  <c r="J158" i="7" s="1"/>
  <c r="G158" i="7"/>
  <c r="J430" i="7"/>
  <c r="J56" i="7" s="1"/>
  <c r="G56" i="7"/>
  <c r="J728" i="7"/>
  <c r="J354" i="7" s="1"/>
  <c r="G354" i="7"/>
  <c r="G258" i="7"/>
  <c r="J632" i="7"/>
  <c r="J258" i="7" s="1"/>
  <c r="J531" i="7"/>
  <c r="J157" i="7" s="1"/>
  <c r="G157" i="7"/>
  <c r="J428" i="7"/>
  <c r="J54" i="7" s="1"/>
  <c r="G54" i="7"/>
  <c r="J716" i="7"/>
  <c r="J342" i="7" s="1"/>
  <c r="G342" i="7"/>
  <c r="J619" i="7"/>
  <c r="J245" i="7" s="1"/>
  <c r="G245" i="7"/>
  <c r="J516" i="7"/>
  <c r="J142" i="7" s="1"/>
  <c r="G142" i="7"/>
  <c r="J694" i="7"/>
  <c r="J320" i="7" s="1"/>
  <c r="G320" i="7"/>
  <c r="J591" i="7"/>
  <c r="J217" i="7" s="1"/>
  <c r="G217" i="7"/>
  <c r="J488" i="7"/>
  <c r="J114" i="7" s="1"/>
  <c r="G114" i="7"/>
  <c r="J757" i="7"/>
  <c r="J383" i="7" s="1"/>
  <c r="G383" i="7"/>
  <c r="J679" i="7"/>
  <c r="J305" i="7" s="1"/>
  <c r="G305" i="7"/>
  <c r="J576" i="7"/>
  <c r="J202" i="7" s="1"/>
  <c r="G202" i="7"/>
  <c r="J475" i="7"/>
  <c r="J101" i="7" s="1"/>
  <c r="G101" i="7"/>
  <c r="J652" i="7"/>
  <c r="J278" i="7" s="1"/>
  <c r="G278" i="7"/>
  <c r="J550" i="7"/>
  <c r="J176" i="7" s="1"/>
  <c r="G176" i="7"/>
  <c r="J447" i="7"/>
  <c r="J73" i="7" s="1"/>
  <c r="G73" i="7"/>
  <c r="J739" i="7"/>
  <c r="J365" i="7" s="1"/>
  <c r="G365" i="7"/>
  <c r="J651" i="7"/>
  <c r="J277" i="7" s="1"/>
  <c r="G277" i="7"/>
  <c r="J548" i="7"/>
  <c r="J174" i="7" s="1"/>
  <c r="G174" i="7"/>
  <c r="G72" i="7"/>
  <c r="J446" i="7"/>
  <c r="M473" i="7"/>
  <c r="N6" i="7" s="1"/>
  <c r="G6" i="7" s="1"/>
  <c r="D22" i="7" s="1"/>
  <c r="J685" i="7"/>
  <c r="J311" i="7" s="1"/>
  <c r="G311" i="7"/>
  <c r="J621" i="7"/>
  <c r="J247" i="7" s="1"/>
  <c r="G247" i="7"/>
  <c r="J557" i="7"/>
  <c r="J183" i="7" s="1"/>
  <c r="G183" i="7"/>
  <c r="J493" i="7"/>
  <c r="J119" i="7" s="1"/>
  <c r="G119" i="7"/>
  <c r="J429" i="7"/>
  <c r="J55" i="7" s="1"/>
  <c r="G55" i="7"/>
  <c r="J642" i="7"/>
  <c r="J268" i="7" s="1"/>
  <c r="G268" i="7"/>
  <c r="J578" i="7"/>
  <c r="J204" i="7" s="1"/>
  <c r="G204" i="7"/>
  <c r="J514" i="7"/>
  <c r="J140" i="7" s="1"/>
  <c r="G140" i="7"/>
  <c r="J450" i="7"/>
  <c r="J76" i="7" s="1"/>
  <c r="G76" i="7"/>
  <c r="J697" i="7"/>
  <c r="J323" i="7" s="1"/>
  <c r="G323" i="7"/>
  <c r="J633" i="7"/>
  <c r="J259" i="7" s="1"/>
  <c r="G259" i="7"/>
  <c r="G195" i="7"/>
  <c r="J569" i="7"/>
  <c r="J195" i="7" s="1"/>
  <c r="G131" i="7"/>
  <c r="J505" i="7"/>
  <c r="M534" i="7"/>
  <c r="N8" i="7" s="1"/>
  <c r="G8" i="7" s="1"/>
  <c r="D24" i="7" s="1"/>
  <c r="J441" i="7"/>
  <c r="J67" i="7" s="1"/>
  <c r="G67" i="7"/>
  <c r="J750" i="7"/>
  <c r="J376" i="7" s="1"/>
  <c r="G376" i="7"/>
  <c r="J648" i="7"/>
  <c r="J274" i="7" s="1"/>
  <c r="G274" i="7"/>
  <c r="J766" i="7"/>
  <c r="J392" i="7" s="1"/>
  <c r="G392" i="7"/>
  <c r="J547" i="7"/>
  <c r="J173" i="7" s="1"/>
  <c r="G173" i="7"/>
  <c r="J419" i="7"/>
  <c r="J45" i="7" s="1"/>
  <c r="G45" i="7"/>
  <c r="G345" i="7"/>
  <c r="J719" i="7"/>
  <c r="M748" i="7"/>
  <c r="N15" i="7" s="1"/>
  <c r="G15" i="7" s="1"/>
  <c r="D31" i="7" s="1"/>
  <c r="J622" i="7"/>
  <c r="J248" i="7" s="1"/>
  <c r="G248" i="7"/>
  <c r="J519" i="7"/>
  <c r="J145" i="7" s="1"/>
  <c r="G145" i="7"/>
  <c r="J416" i="7"/>
  <c r="J42" i="7" s="1"/>
  <c r="G42" i="7"/>
  <c r="G344" i="7"/>
  <c r="J718" i="7"/>
  <c r="J344" i="7" s="1"/>
  <c r="J620" i="7"/>
  <c r="J246" i="7" s="1"/>
  <c r="G246" i="7"/>
  <c r="J518" i="7"/>
  <c r="J144" i="7" s="1"/>
  <c r="G144" i="7"/>
  <c r="J775" i="7"/>
  <c r="J401" i="7" s="1"/>
  <c r="G401" i="7"/>
  <c r="J706" i="7"/>
  <c r="J332" i="7" s="1"/>
  <c r="G332" i="7"/>
  <c r="J606" i="7"/>
  <c r="J232" i="7" s="1"/>
  <c r="G232" i="7"/>
  <c r="J503" i="7"/>
  <c r="J129" i="7" s="1"/>
  <c r="G129" i="7"/>
  <c r="J680" i="7"/>
  <c r="J306" i="7" s="1"/>
  <c r="G306" i="7"/>
  <c r="J579" i="7"/>
  <c r="J205" i="7" s="1"/>
  <c r="G205" i="7"/>
  <c r="G102" i="7"/>
  <c r="J476" i="7"/>
  <c r="J102" i="7" s="1"/>
  <c r="G375" i="7"/>
  <c r="J749" i="7"/>
  <c r="M779" i="7"/>
  <c r="N16" i="7" s="1"/>
  <c r="G16" i="7" s="1"/>
  <c r="D32" i="7" s="1"/>
  <c r="J667" i="7"/>
  <c r="J293" i="7" s="1"/>
  <c r="G293" i="7"/>
  <c r="J564" i="7"/>
  <c r="J190" i="7" s="1"/>
  <c r="G190" i="7"/>
  <c r="J462" i="7"/>
  <c r="J88" i="7" s="1"/>
  <c r="G88" i="7"/>
  <c r="J639" i="7"/>
  <c r="J265" i="7" s="1"/>
  <c r="G265" i="7"/>
  <c r="J536" i="7"/>
  <c r="J162" i="7" s="1"/>
  <c r="G162" i="7"/>
  <c r="J435" i="7"/>
  <c r="J61" i="7" s="1"/>
  <c r="G61" i="7"/>
  <c r="J731" i="7"/>
  <c r="J357" i="7" s="1"/>
  <c r="G357" i="7"/>
  <c r="J638" i="7"/>
  <c r="J264" i="7" s="1"/>
  <c r="G264" i="7"/>
  <c r="G161" i="7"/>
  <c r="J535" i="7"/>
  <c r="M565" i="7"/>
  <c r="N9" i="7" s="1"/>
  <c r="G9" i="7" s="1"/>
  <c r="D25" i="7" s="1"/>
  <c r="J432" i="7"/>
  <c r="J58" i="7" s="1"/>
  <c r="G58" i="7"/>
  <c r="J677" i="7"/>
  <c r="J303" i="7" s="1"/>
  <c r="G303" i="7"/>
  <c r="J613" i="7"/>
  <c r="J239" i="7" s="1"/>
  <c r="G239" i="7"/>
  <c r="J549" i="7"/>
  <c r="J175" i="7" s="1"/>
  <c r="G175" i="7"/>
  <c r="J485" i="7"/>
  <c r="J111" i="7" s="1"/>
  <c r="G111" i="7"/>
  <c r="J421" i="7"/>
  <c r="J47" i="7" s="1"/>
  <c r="G47" i="7"/>
  <c r="J634" i="7"/>
  <c r="J260" i="7" s="1"/>
  <c r="G260" i="7"/>
  <c r="J570" i="7"/>
  <c r="J196" i="7" s="1"/>
  <c r="G196" i="7"/>
  <c r="J506" i="7"/>
  <c r="J132" i="7" s="1"/>
  <c r="G132" i="7"/>
  <c r="J442" i="7"/>
  <c r="J68" i="7" s="1"/>
  <c r="G68" i="7"/>
  <c r="J689" i="7"/>
  <c r="J315" i="7" s="1"/>
  <c r="G315" i="7"/>
  <c r="J625" i="7"/>
  <c r="J251" i="7" s="1"/>
  <c r="G251" i="7"/>
  <c r="J561" i="7"/>
  <c r="J187" i="7" s="1"/>
  <c r="G187" i="7"/>
  <c r="J497" i="7"/>
  <c r="J123" i="7" s="1"/>
  <c r="G123" i="7"/>
  <c r="J433" i="7"/>
  <c r="J59" i="7" s="1"/>
  <c r="G59" i="7"/>
  <c r="J742" i="7"/>
  <c r="J368" i="7" s="1"/>
  <c r="G368" i="7"/>
  <c r="G160" i="7"/>
  <c r="J534" i="7"/>
  <c r="J160" i="7" s="1"/>
  <c r="J730" i="7"/>
  <c r="J356" i="7" s="1"/>
  <c r="G356" i="7"/>
  <c r="J720" i="7"/>
  <c r="J346" i="7" s="1"/>
  <c r="G346" i="7"/>
  <c r="J675" i="7"/>
  <c r="J301" i="7" s="1"/>
  <c r="G301" i="7"/>
  <c r="J444" i="7"/>
  <c r="J70" i="7" s="1"/>
  <c r="G70" i="7"/>
  <c r="J777" i="7"/>
  <c r="J403" i="7" s="1"/>
  <c r="G403" i="7"/>
  <c r="J708" i="7"/>
  <c r="J334" i="7" s="1"/>
  <c r="G334" i="7"/>
  <c r="J608" i="7"/>
  <c r="J234" i="7" s="1"/>
  <c r="G234" i="7"/>
  <c r="J507" i="7"/>
  <c r="J133" i="7" s="1"/>
  <c r="G133" i="7"/>
  <c r="J776" i="7"/>
  <c r="J402" i="7" s="1"/>
  <c r="G402" i="7"/>
  <c r="J707" i="7"/>
  <c r="J333" i="7" s="1"/>
  <c r="G333" i="7"/>
  <c r="J607" i="7"/>
  <c r="J233" i="7" s="1"/>
  <c r="G233" i="7"/>
  <c r="G130" i="7"/>
  <c r="J504" i="7"/>
  <c r="J130" i="7" s="1"/>
  <c r="J767" i="7"/>
  <c r="J393" i="7" s="1"/>
  <c r="G393" i="7"/>
  <c r="J695" i="7"/>
  <c r="J321" i="7" s="1"/>
  <c r="G321" i="7"/>
  <c r="J592" i="7"/>
  <c r="J218" i="7" s="1"/>
  <c r="G218" i="7"/>
  <c r="J491" i="7"/>
  <c r="J117" i="7" s="1"/>
  <c r="G117" i="7"/>
  <c r="J668" i="7"/>
  <c r="J294" i="7" s="1"/>
  <c r="G294" i="7"/>
  <c r="G192" i="7"/>
  <c r="J566" i="7"/>
  <c r="M595" i="7"/>
  <c r="N10" i="7" s="1"/>
  <c r="G10" i="7" s="1"/>
  <c r="D26" i="7" s="1"/>
  <c r="J463" i="7"/>
  <c r="J89" i="7" s="1"/>
  <c r="G89" i="7"/>
  <c r="J741" i="7"/>
  <c r="J367" i="7" s="1"/>
  <c r="G367" i="7"/>
  <c r="J654" i="7"/>
  <c r="J280" i="7" s="1"/>
  <c r="G280" i="7"/>
  <c r="J551" i="7"/>
  <c r="J177" i="7" s="1"/>
  <c r="G177" i="7"/>
  <c r="G74" i="7"/>
  <c r="J448" i="7"/>
  <c r="J74" i="7" s="1"/>
  <c r="G253" i="7"/>
  <c r="J627" i="7"/>
  <c r="M657" i="7"/>
  <c r="N12" i="7" s="1"/>
  <c r="G12" i="7" s="1"/>
  <c r="D28" i="7" s="1"/>
  <c r="J524" i="7"/>
  <c r="J150" i="7" s="1"/>
  <c r="G150" i="7"/>
  <c r="G48" i="7"/>
  <c r="J422" i="7"/>
  <c r="J48" i="7" s="1"/>
  <c r="G348" i="7"/>
  <c r="J722" i="7"/>
  <c r="J348" i="7" s="1"/>
  <c r="J624" i="7"/>
  <c r="J250" i="7" s="1"/>
  <c r="G250" i="7"/>
  <c r="J523" i="7"/>
  <c r="J149" i="7" s="1"/>
  <c r="G149" i="7"/>
  <c r="G46" i="7"/>
  <c r="J420" i="7"/>
  <c r="J46" i="7" s="1"/>
  <c r="J669" i="7"/>
  <c r="J295" i="7" s="1"/>
  <c r="G295" i="7"/>
  <c r="J605" i="7"/>
  <c r="J231" i="7" s="1"/>
  <c r="G231" i="7"/>
  <c r="G167" i="7"/>
  <c r="J541" i="7"/>
  <c r="J167" i="7" s="1"/>
  <c r="J477" i="7"/>
  <c r="J103" i="7" s="1"/>
  <c r="G103" i="7"/>
  <c r="J690" i="7"/>
  <c r="J316" i="7" s="1"/>
  <c r="G316" i="7"/>
  <c r="G252" i="7"/>
  <c r="J626" i="7"/>
  <c r="J252" i="7" s="1"/>
  <c r="J562" i="7"/>
  <c r="J188" i="7" s="1"/>
  <c r="G188" i="7"/>
  <c r="J498" i="7"/>
  <c r="J124" i="7" s="1"/>
  <c r="G124" i="7"/>
  <c r="J434" i="7"/>
  <c r="J60" i="7" s="1"/>
  <c r="G60" i="7"/>
  <c r="J681" i="7"/>
  <c r="J307" i="7" s="1"/>
  <c r="G307" i="7"/>
  <c r="J617" i="7"/>
  <c r="J243" i="7" s="1"/>
  <c r="G243" i="7"/>
  <c r="J553" i="7"/>
  <c r="J179" i="7" s="1"/>
  <c r="G179" i="7"/>
  <c r="J489" i="7"/>
  <c r="J115" i="7" s="1"/>
  <c r="G115" i="7"/>
  <c r="J425" i="7"/>
  <c r="J51" i="7" s="1"/>
  <c r="G51" i="7"/>
  <c r="J495" i="7"/>
  <c r="J121" i="7" s="1"/>
  <c r="G121" i="7"/>
  <c r="J520" i="7"/>
  <c r="J146" i="7" s="1"/>
  <c r="G146" i="7"/>
  <c r="J559" i="7"/>
  <c r="J185" i="7" s="1"/>
  <c r="G185" i="7"/>
  <c r="J431" i="7"/>
  <c r="J57" i="7" s="1"/>
  <c r="G57" i="7"/>
  <c r="J702" i="7"/>
  <c r="J328" i="7" s="1"/>
  <c r="G328" i="7"/>
  <c r="J746" i="7"/>
  <c r="J372" i="7" s="1"/>
  <c r="G372" i="7"/>
  <c r="J456" i="7"/>
  <c r="J82" i="7" s="1"/>
  <c r="G82" i="7"/>
  <c r="J756" i="7"/>
  <c r="J382" i="7" s="1"/>
  <c r="G382" i="7"/>
  <c r="J611" i="7"/>
  <c r="J237" i="7" s="1"/>
  <c r="G237" i="7"/>
  <c r="J723" i="7"/>
  <c r="J349" i="7" s="1"/>
  <c r="G349" i="7"/>
  <c r="G198" i="7"/>
  <c r="J572" i="7"/>
  <c r="J198" i="7" s="1"/>
  <c r="G224" i="7"/>
  <c r="J598" i="7"/>
  <c r="J224" i="7" s="1"/>
  <c r="J699" i="7"/>
  <c r="J325" i="7" s="1"/>
  <c r="G325" i="7"/>
  <c r="J774" i="7"/>
  <c r="J400" i="7" s="1"/>
  <c r="G400" i="7"/>
  <c r="J769" i="7"/>
  <c r="J395" i="7" s="1"/>
  <c r="G395" i="7"/>
  <c r="J698" i="7"/>
  <c r="J324" i="7" s="1"/>
  <c r="G324" i="7"/>
  <c r="G222" i="7"/>
  <c r="J596" i="7"/>
  <c r="M626" i="7"/>
  <c r="N11" i="7" s="1"/>
  <c r="G11" i="7" s="1"/>
  <c r="D27" i="7" s="1"/>
  <c r="J494" i="7"/>
  <c r="J120" i="7" s="1"/>
  <c r="G120" i="7"/>
  <c r="J768" i="7"/>
  <c r="J394" i="7" s="1"/>
  <c r="G394" i="7"/>
  <c r="J696" i="7"/>
  <c r="J322" i="7" s="1"/>
  <c r="G322" i="7"/>
  <c r="G221" i="7"/>
  <c r="J595" i="7"/>
  <c r="J221" i="7" s="1"/>
  <c r="J492" i="7"/>
  <c r="J118" i="7" s="1"/>
  <c r="G118" i="7"/>
  <c r="J759" i="7"/>
  <c r="J385" i="7" s="1"/>
  <c r="G385" i="7"/>
  <c r="J683" i="7"/>
  <c r="J309" i="7" s="1"/>
  <c r="G309" i="7"/>
  <c r="J580" i="7"/>
  <c r="J206" i="7" s="1"/>
  <c r="G206" i="7"/>
  <c r="J478" i="7"/>
  <c r="J104" i="7" s="1"/>
  <c r="G104" i="7"/>
  <c r="J655" i="7"/>
  <c r="J281" i="7" s="1"/>
  <c r="G281" i="7"/>
  <c r="J552" i="7"/>
  <c r="J178" i="7" s="1"/>
  <c r="G178" i="7"/>
  <c r="G77" i="7"/>
  <c r="J451" i="7"/>
  <c r="J77" i="7" s="1"/>
  <c r="J733" i="7"/>
  <c r="J359" i="7" s="1"/>
  <c r="G359" i="7"/>
  <c r="J640" i="7"/>
  <c r="J266" i="7" s="1"/>
  <c r="G266" i="7"/>
  <c r="G165" i="7"/>
  <c r="J539" i="7"/>
  <c r="J165" i="7" s="1"/>
  <c r="J436" i="7"/>
  <c r="J62" i="7" s="1"/>
  <c r="G62" i="7"/>
  <c r="J614" i="7"/>
  <c r="J240" i="7" s="1"/>
  <c r="G240" i="7"/>
  <c r="J511" i="7"/>
  <c r="J137" i="7" s="1"/>
  <c r="G137" i="7"/>
  <c r="G405" i="7"/>
  <c r="J779" i="7"/>
  <c r="J405" i="7" s="1"/>
  <c r="J711" i="7"/>
  <c r="J337" i="7" s="1"/>
  <c r="G337" i="7"/>
  <c r="J612" i="7"/>
  <c r="J238" i="7" s="1"/>
  <c r="G238" i="7"/>
  <c r="G136" i="7"/>
  <c r="J510" i="7"/>
  <c r="J136" i="7" s="1"/>
  <c r="J725" i="7"/>
  <c r="J351" i="7" s="1"/>
  <c r="G351" i="7"/>
  <c r="J661" i="7"/>
  <c r="J287" i="7" s="1"/>
  <c r="G287" i="7"/>
  <c r="J597" i="7"/>
  <c r="J223" i="7" s="1"/>
  <c r="G223" i="7"/>
  <c r="J533" i="7"/>
  <c r="J159" i="7" s="1"/>
  <c r="G159" i="7"/>
  <c r="J469" i="7"/>
  <c r="J95" i="7" s="1"/>
  <c r="G95" i="7"/>
  <c r="J682" i="7"/>
  <c r="J308" i="7" s="1"/>
  <c r="G308" i="7"/>
  <c r="J618" i="7"/>
  <c r="J244" i="7" s="1"/>
  <c r="G244" i="7"/>
  <c r="J554" i="7"/>
  <c r="J180" i="7" s="1"/>
  <c r="G180" i="7"/>
  <c r="J490" i="7"/>
  <c r="J116" i="7" s="1"/>
  <c r="G116" i="7"/>
  <c r="J426" i="7"/>
  <c r="J52" i="7" s="1"/>
  <c r="G52" i="7"/>
  <c r="J673" i="7"/>
  <c r="J299" i="7" s="1"/>
  <c r="G299" i="7"/>
  <c r="J609" i="7"/>
  <c r="J235" i="7" s="1"/>
  <c r="G235" i="7"/>
  <c r="J545" i="7"/>
  <c r="J171" i="7" s="1"/>
  <c r="G171" i="7"/>
  <c r="G107" i="7"/>
  <c r="J481" i="7"/>
  <c r="J107" i="7" s="1"/>
  <c r="J417" i="7"/>
  <c r="J43" i="7" s="1"/>
  <c r="G43" i="7"/>
  <c r="J1157" i="7"/>
  <c r="J50" i="12" l="1"/>
  <c r="J58" i="12"/>
  <c r="G13" i="12"/>
  <c r="D29" i="12" s="1"/>
  <c r="B29" i="12" s="1"/>
  <c r="C35" i="3"/>
  <c r="J71" i="12"/>
  <c r="J63" i="12"/>
  <c r="G15" i="12"/>
  <c r="D31" i="12" s="1"/>
  <c r="B31" i="12" s="1"/>
  <c r="G14" i="12"/>
  <c r="D30" i="12" s="1"/>
  <c r="B30" i="12" s="1"/>
  <c r="J80" i="12"/>
  <c r="E35" i="3"/>
  <c r="AB17" i="12"/>
  <c r="AC19" i="12" s="1"/>
  <c r="AB18" i="12"/>
  <c r="C34" i="3"/>
  <c r="H10" i="12"/>
  <c r="V7" i="12"/>
  <c r="H7" i="12" s="1"/>
  <c r="U18" i="12"/>
  <c r="U17" i="12"/>
  <c r="V19" i="12" s="1"/>
  <c r="V13" i="12"/>
  <c r="D35" i="3" s="1"/>
  <c r="B34" i="3"/>
  <c r="AC5" i="12"/>
  <c r="B36" i="3" s="1"/>
  <c r="J278" i="12"/>
  <c r="J218" i="12"/>
  <c r="D34" i="3"/>
  <c r="H15" i="12"/>
  <c r="N18" i="7"/>
  <c r="H14" i="12"/>
  <c r="J156" i="12"/>
  <c r="J158" i="12" s="1"/>
  <c r="J161" i="12"/>
  <c r="J162" i="12" s="1"/>
  <c r="N17" i="7"/>
  <c r="V5" i="12"/>
  <c r="O17" i="12"/>
  <c r="O18" i="12"/>
  <c r="J84" i="12"/>
  <c r="D21" i="7"/>
  <c r="G18" i="7"/>
  <c r="G93" i="12"/>
  <c r="V6" i="12"/>
  <c r="H6" i="12" s="1"/>
  <c r="O19" i="12"/>
  <c r="AC9" i="12"/>
  <c r="H9" i="12" s="1"/>
  <c r="AC11" i="12"/>
  <c r="H11" i="12" s="1"/>
  <c r="J41" i="12"/>
  <c r="G5" i="12"/>
  <c r="H12" i="12"/>
  <c r="AC16" i="12"/>
  <c r="E36" i="3" s="1"/>
  <c r="J54" i="12"/>
  <c r="J131" i="7"/>
  <c r="K534" i="7"/>
  <c r="O8" i="7" s="1"/>
  <c r="H8" i="7" s="1"/>
  <c r="B24" i="7" s="1"/>
  <c r="J161" i="7"/>
  <c r="K191" i="7" s="1"/>
  <c r="K565" i="7"/>
  <c r="O9" i="7" s="1"/>
  <c r="H9" i="7" s="1"/>
  <c r="B25" i="7" s="1"/>
  <c r="J345" i="7"/>
  <c r="K374" i="7" s="1"/>
  <c r="K748" i="7"/>
  <c r="O15" i="7" s="1"/>
  <c r="H15" i="7" s="1"/>
  <c r="B31" i="7" s="1"/>
  <c r="M160" i="7"/>
  <c r="J284" i="7"/>
  <c r="K313" i="7" s="1"/>
  <c r="K687" i="7"/>
  <c r="O13" i="7" s="1"/>
  <c r="H13" i="7" s="1"/>
  <c r="B29" i="7" s="1"/>
  <c r="J314" i="7"/>
  <c r="K344" i="7" s="1"/>
  <c r="K718" i="7"/>
  <c r="O14" i="7" s="1"/>
  <c r="H14" i="7" s="1"/>
  <c r="B30" i="7" s="1"/>
  <c r="J222" i="7"/>
  <c r="K252" i="7" s="1"/>
  <c r="K626" i="7"/>
  <c r="O11" i="7" s="1"/>
  <c r="H11" i="7" s="1"/>
  <c r="B27" i="7" s="1"/>
  <c r="J192" i="7"/>
  <c r="K221" i="7" s="1"/>
  <c r="K595" i="7"/>
  <c r="O10" i="7" s="1"/>
  <c r="H10" i="7" s="1"/>
  <c r="B26" i="7" s="1"/>
  <c r="M191" i="7"/>
  <c r="M374" i="7"/>
  <c r="M313" i="7"/>
  <c r="J100" i="7"/>
  <c r="K504" i="7"/>
  <c r="O7" i="7" s="1"/>
  <c r="H7" i="7" s="1"/>
  <c r="B23" i="7" s="1"/>
  <c r="M344" i="7"/>
  <c r="M252" i="7"/>
  <c r="M221" i="7"/>
  <c r="J72" i="7"/>
  <c r="K99" i="7" s="1"/>
  <c r="K473" i="7"/>
  <c r="O6" i="7" s="1"/>
  <c r="H6" i="7" s="1"/>
  <c r="B22" i="7" s="1"/>
  <c r="M130" i="7"/>
  <c r="J375" i="7"/>
  <c r="K405" i="7" s="1"/>
  <c r="K779" i="7"/>
  <c r="O16" i="7" s="1"/>
  <c r="H16" i="7" s="1"/>
  <c r="B32" i="7" s="1"/>
  <c r="M99" i="7"/>
  <c r="J253" i="7"/>
  <c r="K283" i="7" s="1"/>
  <c r="K657" i="7"/>
  <c r="O12" i="7" s="1"/>
  <c r="H12" i="7" s="1"/>
  <c r="B28" i="7" s="1"/>
  <c r="M405" i="7"/>
  <c r="J41" i="7"/>
  <c r="K445" i="7"/>
  <c r="O5" i="7" s="1"/>
  <c r="J780" i="7"/>
  <c r="M283" i="7"/>
  <c r="K130" i="7"/>
  <c r="K160" i="7"/>
  <c r="G406" i="7"/>
  <c r="M71" i="7"/>
  <c r="J94" i="12" l="1"/>
  <c r="G17" i="12"/>
  <c r="D33" i="12" s="1"/>
  <c r="B39" i="3"/>
  <c r="C15" i="4"/>
  <c r="G15" i="4" s="1"/>
  <c r="I15" i="4" s="1"/>
  <c r="D36" i="3"/>
  <c r="B41" i="3" s="1"/>
  <c r="H5" i="7"/>
  <c r="O18" i="7"/>
  <c r="O17" i="7"/>
  <c r="H17" i="7" s="1"/>
  <c r="D21" i="12"/>
  <c r="B21" i="12" s="1"/>
  <c r="B33" i="12" s="1"/>
  <c r="G18" i="12"/>
  <c r="C36" i="3"/>
  <c r="J93" i="12"/>
  <c r="J98" i="12" s="1"/>
  <c r="J99" i="12" s="1"/>
  <c r="G17" i="7"/>
  <c r="D33" i="7" s="1"/>
  <c r="O19" i="7"/>
  <c r="H16" i="12"/>
  <c r="AC17" i="12"/>
  <c r="AC18" i="12"/>
  <c r="H5" i="12"/>
  <c r="V18" i="12"/>
  <c r="V17" i="12"/>
  <c r="H13" i="12"/>
  <c r="B35" i="3"/>
  <c r="B40" i="3" s="1"/>
  <c r="J406" i="7"/>
  <c r="J411" i="7" s="1"/>
  <c r="J412" i="7" s="1"/>
  <c r="K71" i="7"/>
  <c r="J407" i="7"/>
  <c r="J787" i="7"/>
  <c r="J788" i="7" s="1"/>
  <c r="J782" i="7"/>
  <c r="J784" i="7" s="1"/>
  <c r="H17" i="12" l="1"/>
  <c r="H18" i="12"/>
  <c r="C17" i="4"/>
  <c r="G17" i="4" s="1"/>
  <c r="I17" i="4" s="1"/>
  <c r="C36" i="12"/>
  <c r="B21" i="7"/>
  <c r="B33" i="7" s="1"/>
  <c r="D36" i="7" s="1"/>
  <c r="H18" i="7"/>
  <c r="C10" i="4"/>
  <c r="G10" i="4" s="1"/>
  <c r="I10" i="4" s="1"/>
  <c r="D36" i="12"/>
  <c r="C12" i="4" l="1"/>
  <c r="G12" i="4" s="1"/>
  <c r="I12" i="4" s="1"/>
  <c r="C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Yulius</author>
  </authors>
  <commentList>
    <comment ref="I7" authorId="0" shapeId="0" xr:uid="{FCF20ABA-5D0B-4F1E-8098-6E4762C8545B}">
      <text>
        <r>
          <rPr>
            <b/>
            <sz val="9"/>
            <color indexed="81"/>
            <rFont val="Tahoma"/>
            <family val="2"/>
          </rPr>
          <t>Yulius:</t>
        </r>
        <r>
          <rPr>
            <sz val="9"/>
            <color indexed="81"/>
            <rFont val="Tahoma"/>
            <family val="2"/>
          </rPr>
          <t xml:space="preserve">
 (Bongkar Muat, Pemindahan,  Inspeksi, dan Administrasi)
</t>
        </r>
      </text>
    </comment>
    <comment ref="I15" authorId="0" shapeId="0" xr:uid="{8F62900A-627C-43EB-8B8C-CF087589A1B4}">
      <text>
        <r>
          <rPr>
            <b/>
            <sz val="9"/>
            <color indexed="81"/>
            <rFont val="Tahoma"/>
            <family val="2"/>
          </rPr>
          <t>Yulius:</t>
        </r>
        <r>
          <rPr>
            <sz val="9"/>
            <color indexed="81"/>
            <rFont val="Tahoma"/>
            <family val="2"/>
          </rPr>
          <t xml:space="preserve">
 (Bongkar Muat, Pemindahan,  Inspeksi, dan Administrasi)
</t>
        </r>
      </text>
    </comment>
  </commentList>
</comments>
</file>

<file path=xl/sharedStrings.xml><?xml version="1.0" encoding="utf-8"?>
<sst xmlns="http://schemas.openxmlformats.org/spreadsheetml/2006/main" count="907" uniqueCount="293">
  <si>
    <t>Holding Cost</t>
  </si>
  <si>
    <t>Opsi 1:</t>
  </si>
  <si>
    <t>30% * Harga Bahan Baku / Periode</t>
  </si>
  <si>
    <t>Opsi 2:</t>
  </si>
  <si>
    <t>Analisis Biaya Laporan Keuangan</t>
  </si>
  <si>
    <t>Harga Beli / kg</t>
  </si>
  <si>
    <t>h_i</t>
  </si>
  <si>
    <t>Biaya (/Tahun)</t>
  </si>
  <si>
    <t>/ bulan</t>
  </si>
  <si>
    <t>/ minggu</t>
  </si>
  <si>
    <t>/ hari</t>
  </si>
  <si>
    <t>Botol PET Clear</t>
  </si>
  <si>
    <t>Biaya Sewa Gudang</t>
  </si>
  <si>
    <t>fixed cost</t>
  </si>
  <si>
    <t>Botol PET Light Blue</t>
  </si>
  <si>
    <t>Bahan Bakar Forklift</t>
  </si>
  <si>
    <t>variable cost</t>
  </si>
  <si>
    <t>Botol PET Mixed</t>
  </si>
  <si>
    <t xml:space="preserve">4 Karyawan </t>
  </si>
  <si>
    <t>Pallet</t>
  </si>
  <si>
    <t>variables cost</t>
  </si>
  <si>
    <t>Ordering Cost</t>
  </si>
  <si>
    <t>Hasil Wawancara</t>
  </si>
  <si>
    <t>Biaya pengiriman / pengambilan 1x</t>
  </si>
  <si>
    <t>/Bulan</t>
  </si>
  <si>
    <t>/Minggu</t>
  </si>
  <si>
    <t>/Hari</t>
  </si>
  <si>
    <t>/Jam</t>
  </si>
  <si>
    <t>/menit</t>
  </si>
  <si>
    <t>Sekali Order</t>
  </si>
  <si>
    <t>Listrik</t>
  </si>
  <si>
    <t>Tenaga Kerja</t>
  </si>
  <si>
    <t>Internet, Telepon, Pulsa</t>
  </si>
  <si>
    <t>Administrasi</t>
  </si>
  <si>
    <t>Total</t>
  </si>
  <si>
    <t>Stockout Cost</t>
  </si>
  <si>
    <t>Produksi rata-rata per hari (kg)</t>
  </si>
  <si>
    <t>Harga per kg</t>
  </si>
  <si>
    <t>Stockout sehari tidak produksi (100%)</t>
  </si>
  <si>
    <t>Stockout cost per 1 ton</t>
  </si>
  <si>
    <t>Stockout cost per 1 kg kotor</t>
  </si>
  <si>
    <t>profit margin</t>
  </si>
  <si>
    <t>Stockout cost per 1 kg / hari bersih</t>
  </si>
  <si>
    <t>frekuensi rata-rata</t>
  </si>
  <si>
    <t>biaya per 1</t>
  </si>
  <si>
    <t>variable cost per kg simpan</t>
  </si>
  <si>
    <t>kiriman rata-rata</t>
  </si>
  <si>
    <t>kg</t>
  </si>
  <si>
    <t>4.1.1. Analisis Q</t>
  </si>
  <si>
    <t>4.1.2. Analisis T</t>
  </si>
  <si>
    <t>4.1.3. Analisis Total Biaya Persediaan</t>
  </si>
  <si>
    <t xml:space="preserve">Material </t>
  </si>
  <si>
    <t>Triwulan 1</t>
  </si>
  <si>
    <t>Triwulan 2</t>
  </si>
  <si>
    <t>Triwulan 3</t>
  </si>
  <si>
    <t>Triwulan 4</t>
  </si>
  <si>
    <t>Sebelum</t>
  </si>
  <si>
    <t>Sesudah</t>
  </si>
  <si>
    <t>No.</t>
  </si>
  <si>
    <t>Jenis Biaya</t>
  </si>
  <si>
    <t>Total Biaya Persediaan</t>
  </si>
  <si>
    <t>Inventory Turn Over</t>
  </si>
  <si>
    <t xml:space="preserve">4.3.1. Perubahan Parameter Harga Beli </t>
  </si>
  <si>
    <t>Ditambah 30% harga bahan baku</t>
  </si>
  <si>
    <t>agar terdapat hubungan yang</t>
  </si>
  <si>
    <t xml:space="preserve"> mempertimbangkan harga bahan baku</t>
  </si>
  <si>
    <t xml:space="preserve"> yang sering berubah</t>
  </si>
  <si>
    <t>Material 1</t>
  </si>
  <si>
    <t>Material 2</t>
  </si>
  <si>
    <t>Material 3</t>
  </si>
  <si>
    <t>+</t>
  </si>
  <si>
    <t>Total Biaya Simpan Per Kg</t>
  </si>
  <si>
    <t>Harga Awal (Rp.)</t>
  </si>
  <si>
    <t>Penurunan 15% (Rp.)</t>
  </si>
  <si>
    <t>Penurunan 10% (Rp.)</t>
  </si>
  <si>
    <t>Penurunan 5% (Rp.)</t>
  </si>
  <si>
    <t>Kenaikan 5% (Rp.)</t>
  </si>
  <si>
    <t>Kenaikan 10% (Rp.)</t>
  </si>
  <si>
    <t>Kenaikan 15% (Rp.)</t>
  </si>
  <si>
    <t>Dihitung kembali total biaya persediaan</t>
  </si>
  <si>
    <t>4.3.2. Perubahan Parameter Demand</t>
  </si>
  <si>
    <t>Demand Awal (kg)</t>
  </si>
  <si>
    <t>Penurunan 15% (kg)</t>
  </si>
  <si>
    <t>Penurunan 10% (kg)</t>
  </si>
  <si>
    <t>Penurunan 5% (kg)</t>
  </si>
  <si>
    <t>Kenaikan 5% (kg)</t>
  </si>
  <si>
    <t>Kenaikan 10% (kg)</t>
  </si>
  <si>
    <t>Kenaikan 15% (kg)</t>
  </si>
  <si>
    <t>A</t>
  </si>
  <si>
    <t>B</t>
  </si>
  <si>
    <t>Saldo Akhir (Rp.)</t>
  </si>
  <si>
    <t>Saldo Awal (Rp.)</t>
  </si>
  <si>
    <t>Rata-rata Saldo (Rp.)</t>
  </si>
  <si>
    <t>Total Penggunaan (Rp.)</t>
  </si>
  <si>
    <t>Nilai ITO</t>
  </si>
  <si>
    <t>Kondisi Aktual</t>
  </si>
  <si>
    <t>Hasil Model</t>
  </si>
  <si>
    <t>Demand</t>
  </si>
  <si>
    <t>Biaya Persediaan</t>
  </si>
  <si>
    <t>hanya untuk produk jadi bukan raw material</t>
  </si>
  <si>
    <t>Unit / Tahun</t>
  </si>
  <si>
    <t xml:space="preserve">Mengubah fixed cost menjadi variable cost = Fixed cost / Jumlah unit simpan </t>
  </si>
  <si>
    <t>CL</t>
  </si>
  <si>
    <t>LB</t>
  </si>
  <si>
    <t>Mix</t>
  </si>
  <si>
    <t>Periode</t>
  </si>
  <si>
    <t>Kedatangan Bahan Baku</t>
  </si>
  <si>
    <t>Inventory Awal</t>
  </si>
  <si>
    <t>Inventory Akhir</t>
  </si>
  <si>
    <t>holding cost</t>
  </si>
  <si>
    <t>holding cost * inventory</t>
  </si>
  <si>
    <t>order / tidak</t>
  </si>
  <si>
    <t>ordering cost</t>
  </si>
  <si>
    <t>Inventory Cost = holding cost + ordering cost</t>
  </si>
  <si>
    <t>=</t>
  </si>
  <si>
    <t>Clear</t>
  </si>
  <si>
    <t>Sum</t>
  </si>
  <si>
    <t>Max</t>
  </si>
  <si>
    <t>Mean</t>
  </si>
  <si>
    <t>Light Blue</t>
  </si>
  <si>
    <t>Material 1 (Clear)</t>
  </si>
  <si>
    <t>Material 2 (Light Blue)</t>
  </si>
  <si>
    <t>Material 3 (Mix)</t>
  </si>
  <si>
    <t>Average</t>
  </si>
  <si>
    <t>Bahan Baku</t>
  </si>
  <si>
    <t>Total CL + LB + MX</t>
  </si>
  <si>
    <t>MX</t>
  </si>
  <si>
    <t>x Order</t>
  </si>
  <si>
    <t>Biaya Pesan</t>
  </si>
  <si>
    <t>Holding Inventory</t>
  </si>
  <si>
    <t>Q</t>
  </si>
  <si>
    <t>Biaya Simpan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</si>
  <si>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</si>
  <si>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</si>
  <si>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</si>
  <si>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</si>
  <si>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</si>
  <si>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</si>
  <si>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</si>
  <si>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</si>
  <si>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</si>
  <si>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</si>
  <si>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</si>
  <si>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</si>
  <si>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Konfirmasi</t>
  </si>
  <si>
    <t>Detail Perhitungan Biaya Sebelum</t>
  </si>
  <si>
    <t>Summary</t>
  </si>
  <si>
    <t>count order</t>
  </si>
  <si>
    <t>count order yes</t>
  </si>
  <si>
    <t>Bulan</t>
  </si>
  <si>
    <t xml:space="preserve">Penjualan </t>
  </si>
  <si>
    <t>rata-rata persediaan</t>
  </si>
  <si>
    <t>Persediaan awal</t>
  </si>
  <si>
    <t>Persediaan akhir</t>
  </si>
  <si>
    <t>A/B</t>
  </si>
  <si>
    <t>B = C + D / 2</t>
  </si>
  <si>
    <t>Unit Persediaan Awal</t>
  </si>
  <si>
    <t>Unit Persediaan akhir</t>
  </si>
  <si>
    <t>E</t>
  </si>
  <si>
    <t>F</t>
  </si>
  <si>
    <t>C = E * Price</t>
  </si>
  <si>
    <t>D = F * Price</t>
  </si>
  <si>
    <t>Price</t>
  </si>
  <si>
    <t>Unit Penjualan</t>
  </si>
  <si>
    <t>Harga Penjualan per unit</t>
  </si>
  <si>
    <t>Administrasi (Internet, Telepon, Pulsa, Listrik)</t>
  </si>
  <si>
    <t>Periode harian</t>
  </si>
  <si>
    <t>Periode mingguan</t>
  </si>
  <si>
    <t>Periode bulanan</t>
  </si>
  <si>
    <t>Periode Tahunan</t>
  </si>
  <si>
    <t xml:space="preserve">FORECASTED DEMAND </t>
  </si>
  <si>
    <t>Nama Material</t>
  </si>
  <si>
    <t>Jumlah Pemakaian</t>
  </si>
  <si>
    <t>Pemakaian Maksimal</t>
  </si>
  <si>
    <t>Pemakaian rata-rata</t>
  </si>
  <si>
    <t>lead time</t>
  </si>
  <si>
    <t>safety stock</t>
  </si>
  <si>
    <t>Forecasted demand</t>
  </si>
  <si>
    <t xml:space="preserve"> </t>
  </si>
  <si>
    <t>ARIMA (1,1,0)</t>
  </si>
  <si>
    <t>ARIMA (0,1,1)</t>
  </si>
  <si>
    <t>D_1</t>
  </si>
  <si>
    <t>D_2</t>
  </si>
  <si>
    <t>D_3</t>
  </si>
  <si>
    <t>X_1</t>
  </si>
  <si>
    <t>X_2</t>
  </si>
  <si>
    <t>X_3</t>
  </si>
  <si>
    <t>Y_1</t>
  </si>
  <si>
    <t>Quantity_1</t>
  </si>
  <si>
    <t>Y_2</t>
  </si>
  <si>
    <t>Quantity_2</t>
  </si>
  <si>
    <t>Y_3</t>
  </si>
  <si>
    <t>Quantity_3</t>
  </si>
  <si>
    <t>Biaya pesan</t>
  </si>
  <si>
    <t>Perhitungan Manual</t>
  </si>
  <si>
    <t>Kali Pesan</t>
  </si>
  <si>
    <t>Sum Pesan</t>
  </si>
  <si>
    <t>sum</t>
  </si>
  <si>
    <t>forecasted period</t>
  </si>
  <si>
    <t>i</t>
  </si>
  <si>
    <t>t</t>
  </si>
  <si>
    <t>Q(I,t)</t>
  </si>
  <si>
    <t>Nilai Q</t>
  </si>
  <si>
    <t>Y(I,t)</t>
  </si>
  <si>
    <t>Nilai Y</t>
  </si>
  <si>
    <t>x</t>
  </si>
  <si>
    <t>Selisih</t>
  </si>
  <si>
    <t>Persentase Penghematan</t>
  </si>
  <si>
    <t>Per Hari</t>
  </si>
  <si>
    <t>Per Minggu</t>
  </si>
  <si>
    <t>Sebelum H</t>
  </si>
  <si>
    <t>Sebelum M</t>
  </si>
  <si>
    <t>(A+B)/2</t>
  </si>
  <si>
    <t>C</t>
  </si>
  <si>
    <t>C/((A+B)/2)</t>
  </si>
  <si>
    <r>
      <t>2 (</t>
    </r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>)</t>
    </r>
  </si>
  <si>
    <r>
      <t>1 (</t>
    </r>
    <r>
      <rPr>
        <i/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>)</t>
    </r>
  </si>
  <si>
    <r>
      <t>3 (</t>
    </r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>)</t>
    </r>
  </si>
  <si>
    <t xml:space="preserve">Nama Material </t>
  </si>
  <si>
    <t>Indeks</t>
  </si>
  <si>
    <t>Y clear</t>
  </si>
  <si>
    <t>Y light blue</t>
  </si>
  <si>
    <t>Y mix</t>
  </si>
  <si>
    <t>Total Pesan</t>
  </si>
  <si>
    <t>Z clear</t>
  </si>
  <si>
    <t>Y semua</t>
  </si>
  <si>
    <t>Z light blue</t>
  </si>
  <si>
    <t>Z mix</t>
  </si>
  <si>
    <t>Z semua</t>
  </si>
  <si>
    <t>Biaya Simpan_1</t>
  </si>
  <si>
    <t>Biaya Simpan_2</t>
  </si>
  <si>
    <t>Biaya Simpan_3</t>
  </si>
  <si>
    <t>Biaya Pesan_1</t>
  </si>
  <si>
    <t>Biaya Pesan_2</t>
  </si>
  <si>
    <t>Biaya Pesan_3</t>
  </si>
  <si>
    <t>Biaya Z_1</t>
  </si>
  <si>
    <t>Biaya Z_2</t>
  </si>
  <si>
    <t>Biaya Z_3</t>
  </si>
  <si>
    <t>Komponen Biaya</t>
  </si>
  <si>
    <t>Biaya Aktual (Rp)</t>
  </si>
  <si>
    <t>Biaya Model (Rp)</t>
  </si>
  <si>
    <t>X clear</t>
  </si>
  <si>
    <t>X light blue</t>
  </si>
  <si>
    <t>X mix</t>
  </si>
  <si>
    <t>X semua</t>
  </si>
  <si>
    <t>Faktor Harga Awal (Rp.)</t>
  </si>
  <si>
    <t>Standarisasi</t>
  </si>
  <si>
    <t>Normal</t>
  </si>
  <si>
    <t>selisih</t>
  </si>
  <si>
    <t>Persentasi Peningkatan ITO</t>
  </si>
  <si>
    <t>136,1</t>
  </si>
  <si>
    <t>161,4</t>
  </si>
  <si>
    <t>223,7</t>
  </si>
  <si>
    <t>199,7</t>
  </si>
  <si>
    <t>112,0</t>
  </si>
  <si>
    <t>157,7</t>
  </si>
  <si>
    <t>22,3</t>
  </si>
  <si>
    <t>22,8</t>
  </si>
  <si>
    <t>5,7</t>
  </si>
  <si>
    <t>158,4</t>
  </si>
  <si>
    <t>184,2</t>
  </si>
  <si>
    <t>246,5</t>
  </si>
  <si>
    <t>205,4</t>
  </si>
  <si>
    <t>117,7</t>
  </si>
  <si>
    <t>163,4</t>
  </si>
  <si>
    <r>
      <rPr>
        <i/>
        <sz val="11"/>
        <color theme="1"/>
        <rFont val="Calibri"/>
        <family val="2"/>
        <scheme val="minor"/>
      </rPr>
      <t>Clear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</si>
  <si>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>Mix</t>
    </r>
    <r>
      <rPr>
        <sz val="11"/>
        <color theme="1"/>
        <rFont val="Calibri"/>
        <family val="2"/>
        <scheme val="minor"/>
      </rPr>
      <t xml:space="preserve"> (kg)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</si>
  <si>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(kg)</t>
    </r>
  </si>
  <si>
    <t>Biaya Simpan (Holding Cost)</t>
  </si>
  <si>
    <t>Biaya Pesan (Ordering Cost)</t>
  </si>
  <si>
    <t>Nilai ITO Sebelum</t>
  </si>
  <si>
    <t>Nilai ITO Sesudah</t>
  </si>
  <si>
    <t>min</t>
  </si>
  <si>
    <t>max</t>
  </si>
  <si>
    <t>mean</t>
  </si>
  <si>
    <t>std_dev</t>
  </si>
  <si>
    <t>Faktor harga</t>
  </si>
  <si>
    <t>Quarter 1</t>
  </si>
  <si>
    <t>Quarter 2</t>
  </si>
  <si>
    <t>Quarter 3</t>
  </si>
  <si>
    <t>Quarter 4</t>
  </si>
  <si>
    <t>Decrease 5%</t>
  </si>
  <si>
    <t>Decrease 10%</t>
  </si>
  <si>
    <t>Decrease 15%</t>
  </si>
  <si>
    <t>Increase 5%</t>
  </si>
  <si>
    <t>Increase 10%</t>
  </si>
  <si>
    <t>Increase 15%</t>
  </si>
  <si>
    <r>
      <rPr>
        <i/>
        <sz val="11"/>
        <color theme="1"/>
        <rFont val="Calibri"/>
        <family val="2"/>
        <scheme val="minor"/>
      </rPr>
      <t xml:space="preserve">Clear </t>
    </r>
    <r>
      <rPr>
        <sz val="11"/>
        <color theme="1"/>
        <rFont val="Calibri"/>
        <family val="2"/>
        <scheme val="minor"/>
      </rPr>
      <t>(times order)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</si>
  <si>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 xml:space="preserve">lue </t>
    </r>
    <r>
      <rPr>
        <sz val="11"/>
        <color theme="1"/>
        <rFont val="Calibri"/>
        <family val="2"/>
        <scheme val="minor"/>
      </rPr>
      <t>(times order)</t>
    </r>
  </si>
  <si>
    <r>
      <rPr>
        <i/>
        <sz val="11"/>
        <color theme="1"/>
        <rFont val="Calibri"/>
        <family val="2"/>
        <scheme val="minor"/>
      </rPr>
      <t xml:space="preserve">Mix </t>
    </r>
    <r>
      <rPr>
        <sz val="11"/>
        <color theme="1"/>
        <rFont val="Calibri"/>
        <family val="2"/>
        <scheme val="minor"/>
      </rPr>
      <t>(times order)</t>
    </r>
  </si>
  <si>
    <r>
      <rPr>
        <i/>
        <sz val="11"/>
        <color theme="1"/>
        <rFont val="Calibri"/>
        <family val="2"/>
        <scheme val="minor"/>
      </rPr>
      <t xml:space="preserve">Clear </t>
    </r>
    <r>
      <rPr>
        <sz val="11"/>
        <color theme="1"/>
        <rFont val="Calibri"/>
        <family val="2"/>
        <scheme val="minor"/>
      </rPr>
      <t>(IDR)</t>
    </r>
  </si>
  <si>
    <r>
      <rPr>
        <i/>
        <sz val="11"/>
        <color theme="1"/>
        <rFont val="Calibri"/>
        <family val="2"/>
        <scheme val="minor"/>
      </rPr>
      <t>Light</t>
    </r>
    <r>
      <rPr>
        <sz val="11"/>
        <color theme="1"/>
        <rFont val="Calibri"/>
        <family val="2"/>
        <scheme val="minor"/>
      </rPr>
      <t xml:space="preserve"> b</t>
    </r>
    <r>
      <rPr>
        <i/>
        <sz val="11"/>
        <color theme="1"/>
        <rFont val="Calibri"/>
        <family val="2"/>
        <scheme val="minor"/>
      </rPr>
      <t xml:space="preserve">lue </t>
    </r>
    <r>
      <rPr>
        <sz val="11"/>
        <color theme="1"/>
        <rFont val="Calibri"/>
        <family val="2"/>
        <scheme val="minor"/>
      </rPr>
      <t>(IDR)</t>
    </r>
  </si>
  <si>
    <r>
      <rPr>
        <i/>
        <sz val="11"/>
        <color theme="1"/>
        <rFont val="Calibri"/>
        <family val="2"/>
        <scheme val="minor"/>
      </rPr>
      <t xml:space="preserve">Mix </t>
    </r>
    <r>
      <rPr>
        <sz val="11"/>
        <color theme="1"/>
        <rFont val="Calibri"/>
        <family val="2"/>
        <scheme val="minor"/>
      </rPr>
      <t>(IDR)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</si>
</sst>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Rp&quot;#,##0;[Red]\-&quot;Rp&quot;#,##0"/>
    <numFmt numFmtId="42" formatCode="_-&quot;Rp&quot;* #,##0_-;\-&quot;Rp&quot;* #,##0_-;_-&quot;Rp&quot;* &quot;-&quot;_-;_-@_-"/>
    <numFmt numFmtId="44" formatCode="_-&quot;Rp&quot;* #,##0.00_-;\-&quot;Rp&quot;* #,##0.00_-;_-&quot;Rp&quot;* &quot;-&quot;??_-;_-@_-"/>
    <numFmt numFmtId="164" formatCode="_-[$Rp-3809]* #,##0.00_-;\-[$Rp-3809]* #,##0.00_-;_-[$Rp-3809]* &quot;-&quot;??_-;_-@_-"/>
    <numFmt numFmtId="165" formatCode="_-[$Rp-3809]* #,##0_-;\-[$Rp-3809]* #,##0_-;_-[$Rp-3809]* &quot;-&quot;??_-;_-@_-"/>
    <numFmt numFmtId="166" formatCode="_-&quot;Rp&quot;* #,##0.00_-;\-&quot;Rp&quot;* #,##0.00_-;_-&quot;Rp&quot;* &quot;-&quot;_-;_-@_-"/>
    <numFmt numFmtId="167" formatCode="_-[$$-409]* #,##0.00_ ;_-[$$-409]* \-#,##0.00\ ;_-[$$-409]* &quot;-&quot;??_ ;_-@_ "/>
    <numFmt numFmtId="168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42" fontId="0" fillId="0" borderId="1" xfId="1" applyFont="1" applyFill="1" applyBorder="1"/>
    <xf numFmtId="44" fontId="2" fillId="0" borderId="1" xfId="0" applyNumberFormat="1" applyFont="1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44" fontId="0" fillId="0" borderId="0" xfId="0" applyNumberFormat="1"/>
    <xf numFmtId="164" fontId="0" fillId="0" borderId="1" xfId="1" applyNumberFormat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2" xfId="0" applyBorder="1"/>
    <xf numFmtId="1" fontId="0" fillId="0" borderId="1" xfId="0" applyNumberFormat="1" applyBorder="1"/>
    <xf numFmtId="9" fontId="0" fillId="2" borderId="0" xfId="0" applyNumberFormat="1" applyFill="1"/>
    <xf numFmtId="0" fontId="2" fillId="0" borderId="0" xfId="0" applyFont="1"/>
    <xf numFmtId="164" fontId="2" fillId="0" borderId="0" xfId="0" applyNumberFormat="1" applyFont="1"/>
    <xf numFmtId="0" fontId="0" fillId="0" borderId="0" xfId="0" applyAlignment="1">
      <alignment horizontal="center"/>
    </xf>
    <xf numFmtId="0" fontId="2" fillId="0" borderId="1" xfId="0" applyFont="1" applyBorder="1"/>
    <xf numFmtId="0" fontId="3" fillId="3" borderId="0" xfId="0" applyFont="1" applyFill="1"/>
    <xf numFmtId="0" fontId="0" fillId="3" borderId="0" xfId="0" applyFill="1"/>
    <xf numFmtId="44" fontId="0" fillId="0" borderId="1" xfId="0" applyNumberFormat="1" applyBorder="1"/>
    <xf numFmtId="42" fontId="0" fillId="0" borderId="1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/>
    <xf numFmtId="165" fontId="0" fillId="0" borderId="1" xfId="0" applyNumberFormat="1" applyBorder="1"/>
    <xf numFmtId="42" fontId="0" fillId="0" borderId="1" xfId="1" applyFont="1" applyBorder="1"/>
    <xf numFmtId="166" fontId="0" fillId="0" borderId="0" xfId="1" applyNumberFormat="1" applyFont="1"/>
    <xf numFmtId="165" fontId="0" fillId="0" borderId="0" xfId="0" applyNumberFormat="1"/>
    <xf numFmtId="0" fontId="0" fillId="0" borderId="3" xfId="0" applyBorder="1"/>
    <xf numFmtId="42" fontId="0" fillId="0" borderId="3" xfId="1" applyFont="1" applyBorder="1"/>
    <xf numFmtId="42" fontId="0" fillId="0" borderId="6" xfId="0" applyNumberFormat="1" applyBorder="1"/>
    <xf numFmtId="42" fontId="0" fillId="0" borderId="0" xfId="0" quotePrefix="1" applyNumberFormat="1" applyAlignment="1">
      <alignment horizontal="center"/>
    </xf>
    <xf numFmtId="165" fontId="0" fillId="0" borderId="0" xfId="0" applyNumberFormat="1" applyAlignment="1">
      <alignment horizontal="center"/>
    </xf>
    <xf numFmtId="42" fontId="0" fillId="0" borderId="0" xfId="0" applyNumberFormat="1"/>
    <xf numFmtId="0" fontId="0" fillId="0" borderId="6" xfId="0" applyBorder="1"/>
    <xf numFmtId="0" fontId="0" fillId="0" borderId="4" xfId="0" applyBorder="1"/>
    <xf numFmtId="42" fontId="0" fillId="0" borderId="4" xfId="1" applyFont="1" applyBorder="1"/>
    <xf numFmtId="165" fontId="2" fillId="0" borderId="1" xfId="0" applyNumberFormat="1" applyFont="1" applyBorder="1"/>
    <xf numFmtId="42" fontId="2" fillId="0" borderId="1" xfId="0" applyNumberFormat="1" applyFont="1" applyBorder="1"/>
    <xf numFmtId="2" fontId="0" fillId="0" borderId="0" xfId="0" applyNumberFormat="1"/>
    <xf numFmtId="42" fontId="0" fillId="0" borderId="0" xfId="1" applyFont="1"/>
    <xf numFmtId="9" fontId="0" fillId="0" borderId="0" xfId="2" applyFont="1"/>
    <xf numFmtId="165" fontId="0" fillId="0" borderId="3" xfId="0" applyNumberFormat="1" applyBorder="1"/>
    <xf numFmtId="165" fontId="0" fillId="0" borderId="4" xfId="0" applyNumberFormat="1" applyBorder="1"/>
    <xf numFmtId="1" fontId="6" fillId="0" borderId="1" xfId="0" applyNumberFormat="1" applyFont="1" applyBorder="1"/>
    <xf numFmtId="0" fontId="2" fillId="3" borderId="0" xfId="0" applyFont="1" applyFill="1"/>
    <xf numFmtId="9" fontId="0" fillId="3" borderId="0" xfId="2" applyFont="1" applyFill="1"/>
    <xf numFmtId="0" fontId="0" fillId="0" borderId="1" xfId="1" applyNumberFormat="1" applyFont="1" applyBorder="1"/>
    <xf numFmtId="0" fontId="0" fillId="0" borderId="0" xfId="1" applyNumberFormat="1" applyFont="1"/>
    <xf numFmtId="9" fontId="0" fillId="0" borderId="1" xfId="2" applyFont="1" applyBorder="1"/>
    <xf numFmtId="167" fontId="0" fillId="0" borderId="0" xfId="0" applyNumberFormat="1"/>
    <xf numFmtId="0" fontId="1" fillId="0" borderId="0" xfId="0" applyFont="1"/>
    <xf numFmtId="0" fontId="7" fillId="0" borderId="0" xfId="0" applyFont="1"/>
    <xf numFmtId="0" fontId="0" fillId="0" borderId="0" xfId="2" applyNumberFormat="1" applyFont="1"/>
    <xf numFmtId="0" fontId="2" fillId="0" borderId="1" xfId="0" applyFont="1" applyBorder="1" applyAlignment="1">
      <alignment horizontal="center" vertical="top"/>
    </xf>
    <xf numFmtId="166" fontId="0" fillId="3" borderId="0" xfId="1" applyNumberFormat="1" applyFont="1" applyFill="1"/>
    <xf numFmtId="1" fontId="0" fillId="0" borderId="1" xfId="1" applyNumberFormat="1" applyFont="1" applyBorder="1"/>
    <xf numFmtId="1" fontId="0" fillId="0" borderId="0" xfId="1" applyNumberFormat="1" applyFont="1"/>
    <xf numFmtId="164" fontId="0" fillId="0" borderId="1" xfId="2" applyNumberFormat="1" applyFont="1" applyBorder="1"/>
    <xf numFmtId="2" fontId="0" fillId="0" borderId="1" xfId="0" applyNumberFormat="1" applyBorder="1"/>
    <xf numFmtId="0" fontId="0" fillId="0" borderId="10" xfId="0" applyBorder="1"/>
    <xf numFmtId="0" fontId="2" fillId="0" borderId="0" xfId="0" applyFont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9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9" fontId="0" fillId="0" borderId="0" xfId="0" applyNumberFormat="1"/>
    <xf numFmtId="1" fontId="2" fillId="0" borderId="0" xfId="0" applyNumberFormat="1" applyFont="1"/>
    <xf numFmtId="0" fontId="0" fillId="0" borderId="18" xfId="0" applyBorder="1"/>
    <xf numFmtId="0" fontId="9" fillId="0" borderId="1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3" fontId="0" fillId="0" borderId="1" xfId="0" applyNumberFormat="1" applyBorder="1"/>
    <xf numFmtId="168" fontId="0" fillId="0" borderId="0" xfId="0" applyNumberFormat="1"/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6" fontId="9" fillId="0" borderId="17" xfId="0" applyNumberFormat="1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 wrapText="1"/>
    </xf>
    <xf numFmtId="42" fontId="9" fillId="0" borderId="1" xfId="0" applyNumberFormat="1" applyFont="1" applyBorder="1" applyAlignment="1">
      <alignment horizontal="center" vertical="center" wrapText="1"/>
    </xf>
    <xf numFmtId="0" fontId="9" fillId="0" borderId="12" xfId="0" applyFont="1" applyBorder="1" applyAlignment="1">
      <alignment horizontal="justify" vertical="center" wrapText="1"/>
    </xf>
    <xf numFmtId="0" fontId="9" fillId="0" borderId="13" xfId="0" applyFont="1" applyBorder="1" applyAlignment="1">
      <alignment horizontal="justify" vertical="center" wrapText="1"/>
    </xf>
    <xf numFmtId="0" fontId="9" fillId="0" borderId="17" xfId="0" applyFont="1" applyBorder="1" applyAlignment="1">
      <alignment horizontal="center" vertical="center" wrapText="1"/>
    </xf>
  </cellXfs>
  <cellStyles count="3">
    <cellStyle name="Currency [0]" xfId="1" builtinId="7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Akumulasi Nilai ITO Tahun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</c:f>
              <c:strCache>
                <c:ptCount val="1"/>
                <c:pt idx="0">
                  <c:v>Nilai ITO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ITO!$A$4:$A$15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ITO!$B$4:$B$15</c:f>
              <c:numCache>
                <c:formatCode>General</c:formatCode>
                <c:ptCount val="12"/>
                <c:pt idx="0">
                  <c:v>0.25240080935442122</c:v>
                </c:pt>
                <c:pt idx="1">
                  <c:v>0.12489418257597644</c:v>
                </c:pt>
                <c:pt idx="2">
                  <c:v>0.23403237510918165</c:v>
                </c:pt>
                <c:pt idx="3">
                  <c:v>0.2497460347739657</c:v>
                </c:pt>
                <c:pt idx="4">
                  <c:v>0.1869025344707349</c:v>
                </c:pt>
                <c:pt idx="5">
                  <c:v>0.14842945866622814</c:v>
                </c:pt>
                <c:pt idx="6">
                  <c:v>0.16236779370356635</c:v>
                </c:pt>
                <c:pt idx="7">
                  <c:v>0.29381759472036478</c:v>
                </c:pt>
                <c:pt idx="8">
                  <c:v>0.27857348870267723</c:v>
                </c:pt>
                <c:pt idx="9">
                  <c:v>5.111235818474219E-2</c:v>
                </c:pt>
                <c:pt idx="10">
                  <c:v>0.13585973143048155</c:v>
                </c:pt>
                <c:pt idx="11">
                  <c:v>8.8433246624760441E-3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3-4E8A-99F5-5F6A99851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2628416"/>
        <c:axId val="652620256"/>
      </c:lineChart>
      <c:catAx>
        <c:axId val="65262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0256"/>
        <c:crosses val="autoZero"/>
        <c:auto val="1"/>
        <c:lblAlgn val="ctr"/>
        <c:lblOffset val="100"/>
        <c:noMultiLvlLbl val="0"/>
      </c:catAx>
      <c:valAx>
        <c:axId val="6526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28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Perbandingan Biaya Sebelum dan</a:t>
            </a:r>
            <a:r>
              <a:rPr lang="en-ID" baseline="0"/>
              <a:t> Sesudah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'4.2. Analisis Perbandingan'!$A$3</c:f>
              <c:strCache>
                <c:ptCount val="1"/>
                <c:pt idx="0">
                  <c:v>Biaya Simpan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Perbandingan'!$B$3:$I$3</c:f>
              <c:numCache>
                <c:formatCode>General</c:formatCode>
                <c:ptCount val="8"/>
                <c:pt idx="0">
                  <c:v>153.5</c:v>
                </c:pt>
                <c:pt idx="1">
                  <c:v>145.19999999999999</c:v>
                </c:pt>
                <c:pt idx="2">
                  <c:v>183.9</c:v>
                </c:pt>
                <c:pt idx="3">
                  <c:v>482.6</c:v>
                </c:pt>
                <c:pt idx="4">
                  <c:v>116.3</c:v>
                </c:pt>
                <c:pt idx="5">
                  <c:v>81.099999999999994</c:v>
                </c:pt>
                <c:pt idx="6">
                  <c:v>103.6</c:v>
                </c:pt>
                <c:pt idx="7">
                  <c:v>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86-483C-B567-23A5CD169D42}"/>
            </c:ext>
          </c:extLst>
        </c:ser>
        <c:ser>
          <c:idx val="1"/>
          <c:order val="1"/>
          <c:tx>
            <c:strRef>
              <c:f>'4.2. Analisis Perbandingan'!$A$4</c:f>
              <c:strCache>
                <c:ptCount val="1"/>
                <c:pt idx="0">
                  <c:v>Biaya Pesan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Perbandingan'!$B$4:$I$4</c:f>
              <c:numCache>
                <c:formatCode>General</c:formatCode>
                <c:ptCount val="8"/>
                <c:pt idx="0">
                  <c:v>22.3</c:v>
                </c:pt>
                <c:pt idx="1">
                  <c:v>22.8</c:v>
                </c:pt>
                <c:pt idx="2">
                  <c:v>22.8</c:v>
                </c:pt>
                <c:pt idx="3">
                  <c:v>67.900000000000006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86-483C-B567-23A5CD169D42}"/>
            </c:ext>
          </c:extLst>
        </c:ser>
        <c:ser>
          <c:idx val="2"/>
          <c:order val="2"/>
          <c:tx>
            <c:strRef>
              <c:f>'4.2. Analisis Perbandingan'!$A$5</c:f>
              <c:strCache>
                <c:ptCount val="1"/>
                <c:pt idx="0">
                  <c:v>Biaya Persediaan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3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DA-4B19-911B-07F054954CC3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DA-4B19-911B-07F054954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'4.2. Analisis Perbandingan'!$B$1:$I$2</c:f>
              <c:multiLvlStrCache>
                <c:ptCount val="8"/>
                <c:lvl>
                  <c:pt idx="0">
                    <c:v>Clear</c:v>
                  </c:pt>
                  <c:pt idx="1">
                    <c:v>Light Blue</c:v>
                  </c:pt>
                  <c:pt idx="2">
                    <c:v>Mix</c:v>
                  </c:pt>
                  <c:pt idx="3">
                    <c:v>Total</c:v>
                  </c:pt>
                  <c:pt idx="4">
                    <c:v>Clear</c:v>
                  </c:pt>
                  <c:pt idx="5">
                    <c:v>Light Blue</c:v>
                  </c:pt>
                  <c:pt idx="6">
                    <c:v>Mix</c:v>
                  </c:pt>
                  <c:pt idx="7">
                    <c:v>Total</c:v>
                  </c:pt>
                </c:lvl>
                <c:lvl>
                  <c:pt idx="0">
                    <c:v>Biaya Aktual (Rp)</c:v>
                  </c:pt>
                  <c:pt idx="4">
                    <c:v>Biaya Model (Rp)</c:v>
                  </c:pt>
                </c:lvl>
              </c:multiLvlStrCache>
            </c:multiLvlStrRef>
          </c:cat>
          <c:val>
            <c:numRef>
              <c:f>'4.2. Analisis Perbandingan'!$B$5:$I$5</c:f>
              <c:numCache>
                <c:formatCode>General</c:formatCode>
                <c:ptCount val="8"/>
                <c:pt idx="0">
                  <c:v>175.8</c:v>
                </c:pt>
                <c:pt idx="1">
                  <c:v>168</c:v>
                </c:pt>
                <c:pt idx="2">
                  <c:v>206.70000000000002</c:v>
                </c:pt>
                <c:pt idx="3">
                  <c:v>550.5</c:v>
                </c:pt>
                <c:pt idx="4">
                  <c:v>122</c:v>
                </c:pt>
                <c:pt idx="5">
                  <c:v>86.8</c:v>
                </c:pt>
                <c:pt idx="6">
                  <c:v>109.3</c:v>
                </c:pt>
                <c:pt idx="7">
                  <c:v>318.10000000000002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86-483C-B567-23A5CD169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190191"/>
        <c:axId val="787191631"/>
      </c:barChart>
      <c:catAx>
        <c:axId val="787190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1631"/>
        <c:crosses val="autoZero"/>
        <c:auto val="1"/>
        <c:lblAlgn val="ctr"/>
        <c:lblOffset val="100"/>
        <c:noMultiLvlLbl val="0"/>
      </c:catAx>
      <c:valAx>
        <c:axId val="78719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dalam</a:t>
                </a:r>
                <a:r>
                  <a:rPr lang="en-ID" baseline="0"/>
                  <a:t> jutaan rupiah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9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Changes in Total Inventory Cost due to Changes in 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'4.3. Analisis Sensitivitas'!$G$2</c:f>
              <c:strCache>
                <c:ptCount val="1"/>
                <c:pt idx="0">
                  <c:v>Clear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Decrease 5%</c:v>
                </c:pt>
                <c:pt idx="2">
                  <c:v>Decrease 10%</c:v>
                </c:pt>
                <c:pt idx="3">
                  <c:v>Decrease 15%</c:v>
                </c:pt>
                <c:pt idx="4">
                  <c:v>Increase 5%</c:v>
                </c:pt>
                <c:pt idx="5">
                  <c:v>Increase 10%</c:v>
                </c:pt>
                <c:pt idx="6">
                  <c:v>Increase 15%</c:v>
                </c:pt>
              </c:strCache>
            </c:strRef>
          </c:cat>
          <c:val>
            <c:numRef>
              <c:f>'4.3. Analisis Sensitivitas'!$G$3:$G$9</c:f>
              <c:numCache>
                <c:formatCode>General</c:formatCode>
                <c:ptCount val="7"/>
                <c:pt idx="0">
                  <c:v>122071104</c:v>
                </c:pt>
                <c:pt idx="1">
                  <c:v>116252749</c:v>
                </c:pt>
                <c:pt idx="2">
                  <c:v>110434394</c:v>
                </c:pt>
                <c:pt idx="3">
                  <c:v>104616038</c:v>
                </c:pt>
                <c:pt idx="4">
                  <c:v>127889459</c:v>
                </c:pt>
                <c:pt idx="5">
                  <c:v>133707814</c:v>
                </c:pt>
                <c:pt idx="6">
                  <c:v>139526170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3-407C-B3A9-322BC28EAFC2}"/>
            </c:ext>
          </c:extLst>
        </c:ser>
        <c:ser>
          <c:idx val="1"/>
          <c:order val="1"/>
          <c:tx>
            <c:strRef>
              <c:f>'4.3. Analisis Sensitivitas'!$H$2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Decrease 5%</c:v>
                </c:pt>
                <c:pt idx="2">
                  <c:v>Decrease 10%</c:v>
                </c:pt>
                <c:pt idx="3">
                  <c:v>Decrease 15%</c:v>
                </c:pt>
                <c:pt idx="4">
                  <c:v>Increase 5%</c:v>
                </c:pt>
                <c:pt idx="5">
                  <c:v>Increase 10%</c:v>
                </c:pt>
                <c:pt idx="6">
                  <c:v>Increase 15%</c:v>
                </c:pt>
              </c:strCache>
            </c:strRef>
          </c:cat>
          <c:val>
            <c:numRef>
              <c:f>'4.3. Analisis Sensitivitas'!$H$3:$H$9</c:f>
              <c:numCache>
                <c:formatCode>General</c:formatCode>
                <c:ptCount val="7"/>
                <c:pt idx="0">
                  <c:v>86779456</c:v>
                </c:pt>
                <c:pt idx="1">
                  <c:v>82725683</c:v>
                </c:pt>
                <c:pt idx="2">
                  <c:v>78671910</c:v>
                </c:pt>
                <c:pt idx="3">
                  <c:v>74618138</c:v>
                </c:pt>
                <c:pt idx="4">
                  <c:v>90833229</c:v>
                </c:pt>
                <c:pt idx="5">
                  <c:v>94887002</c:v>
                </c:pt>
                <c:pt idx="6">
                  <c:v>98940774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93-407C-B3A9-322BC28EAFC2}"/>
            </c:ext>
          </c:extLst>
        </c:ser>
        <c:ser>
          <c:idx val="2"/>
          <c:order val="2"/>
          <c:tx>
            <c:strRef>
              <c:f>'4.3. Analisis Sensitivitas'!$I$2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Sensitivitas'!$F$3:$F$9</c:f>
              <c:strCache>
                <c:ptCount val="7"/>
                <c:pt idx="0">
                  <c:v>Normal</c:v>
                </c:pt>
                <c:pt idx="1">
                  <c:v>Decrease 5%</c:v>
                </c:pt>
                <c:pt idx="2">
                  <c:v>Decrease 10%</c:v>
                </c:pt>
                <c:pt idx="3">
                  <c:v>Decrease 15%</c:v>
                </c:pt>
                <c:pt idx="4">
                  <c:v>Increase 5%</c:v>
                </c:pt>
                <c:pt idx="5">
                  <c:v>Increase 10%</c:v>
                </c:pt>
                <c:pt idx="6">
                  <c:v>Increase 15%</c:v>
                </c:pt>
              </c:strCache>
            </c:strRef>
          </c:cat>
          <c:val>
            <c:numRef>
              <c:f>'4.3. Analisis Sensitivitas'!$I$3:$I$9</c:f>
              <c:numCache>
                <c:formatCode>General</c:formatCode>
                <c:ptCount val="7"/>
                <c:pt idx="0" formatCode="0">
                  <c:v>109297045.3</c:v>
                </c:pt>
                <c:pt idx="1">
                  <c:v>104117393</c:v>
                </c:pt>
                <c:pt idx="2">
                  <c:v>98937741</c:v>
                </c:pt>
                <c:pt idx="3">
                  <c:v>93758089</c:v>
                </c:pt>
                <c:pt idx="4">
                  <c:v>114476698</c:v>
                </c:pt>
                <c:pt idx="5">
                  <c:v>119656350</c:v>
                </c:pt>
                <c:pt idx="6">
                  <c:v>124836002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93-407C-B3A9-322BC28EA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196847"/>
        <c:axId val="2018191087"/>
      </c:lineChart>
      <c:catAx>
        <c:axId val="201819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Sensitivity</a:t>
                </a:r>
                <a:r>
                  <a:rPr lang="en-ID" baseline="0"/>
                  <a:t> Scenario</a:t>
                </a:r>
                <a:endParaRPr lang="en-ID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91087"/>
        <c:crosses val="autoZero"/>
        <c:auto val="1"/>
        <c:lblAlgn val="ctr"/>
        <c:lblOffset val="100"/>
        <c:noMultiLvlLbl val="0"/>
      </c:catAx>
      <c:valAx>
        <c:axId val="201819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196847"/>
        <c:crosses val="autoZero"/>
        <c:crossBetween val="between"/>
        <c:majorUnit val="40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Changes in Total Inventory Cost due to Changes in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'4.3. Analisis Sensitivitas'!$G$12</c:f>
              <c:strCache>
                <c:ptCount val="1"/>
                <c:pt idx="0">
                  <c:v>Clear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Decrease 5%</c:v>
                </c:pt>
                <c:pt idx="2">
                  <c:v>Decrease 10%</c:v>
                </c:pt>
                <c:pt idx="3">
                  <c:v>Decrease 15%</c:v>
                </c:pt>
                <c:pt idx="4">
                  <c:v>Increase 5%</c:v>
                </c:pt>
                <c:pt idx="5">
                  <c:v>Increase 10%</c:v>
                </c:pt>
                <c:pt idx="6">
                  <c:v>Increase 15%</c:v>
                </c:pt>
              </c:strCache>
            </c:strRef>
          </c:cat>
          <c:val>
            <c:numRef>
              <c:f>'4.3. Analisis Sensitivitas'!$G$13:$G$19</c:f>
              <c:numCache>
                <c:formatCode>General</c:formatCode>
                <c:ptCount val="7"/>
                <c:pt idx="0">
                  <c:v>122071104</c:v>
                </c:pt>
                <c:pt idx="1">
                  <c:v>116302235</c:v>
                </c:pt>
                <c:pt idx="2">
                  <c:v>110533617</c:v>
                </c:pt>
                <c:pt idx="3">
                  <c:v>104764999</c:v>
                </c:pt>
                <c:pt idx="4">
                  <c:v>127839471</c:v>
                </c:pt>
                <c:pt idx="5">
                  <c:v>133609344</c:v>
                </c:pt>
                <c:pt idx="6">
                  <c:v>139376832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2-4174-8B3F-4D99B775CA11}"/>
            </c:ext>
          </c:extLst>
        </c:ser>
        <c:ser>
          <c:idx val="1"/>
          <c:order val="1"/>
          <c:tx>
            <c:strRef>
              <c:f>'4.3. Analisis Sensitivitas'!$H$12</c:f>
              <c:strCache>
                <c:ptCount val="1"/>
                <c:pt idx="0">
                  <c:v>Light Blue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Decrease 5%</c:v>
                </c:pt>
                <c:pt idx="2">
                  <c:v>Decrease 10%</c:v>
                </c:pt>
                <c:pt idx="3">
                  <c:v>Decrease 15%</c:v>
                </c:pt>
                <c:pt idx="4">
                  <c:v>Increase 5%</c:v>
                </c:pt>
                <c:pt idx="5">
                  <c:v>Increase 10%</c:v>
                </c:pt>
                <c:pt idx="6">
                  <c:v>Increase 15%</c:v>
                </c:pt>
              </c:strCache>
            </c:strRef>
          </c:cat>
          <c:val>
            <c:numRef>
              <c:f>'4.3. Analisis Sensitivitas'!$H$13:$H$19</c:f>
              <c:numCache>
                <c:formatCode>General</c:formatCode>
                <c:ptCount val="7"/>
                <c:pt idx="0">
                  <c:v>86779456</c:v>
                </c:pt>
                <c:pt idx="1">
                  <c:v>82880221</c:v>
                </c:pt>
                <c:pt idx="2">
                  <c:v>78980245</c:v>
                </c:pt>
                <c:pt idx="3">
                  <c:v>75080268</c:v>
                </c:pt>
                <c:pt idx="4">
                  <c:v>90680174</c:v>
                </c:pt>
                <c:pt idx="5">
                  <c:v>94580620</c:v>
                </c:pt>
                <c:pt idx="6">
                  <c:v>98477989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D2-4174-8B3F-4D99B775CA11}"/>
            </c:ext>
          </c:extLst>
        </c:ser>
        <c:ser>
          <c:idx val="2"/>
          <c:order val="2"/>
          <c:tx>
            <c:strRef>
              <c:f>'4.3. Analisis Sensitivitas'!$I$12</c:f>
              <c:strCache>
                <c:ptCount val="1"/>
                <c:pt idx="0">
                  <c:v>Mix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'4.3. Analisis Sensitivitas'!$F$13:$F$19</c:f>
              <c:strCache>
                <c:ptCount val="7"/>
                <c:pt idx="0">
                  <c:v>Normal</c:v>
                </c:pt>
                <c:pt idx="1">
                  <c:v>Decrease 5%</c:v>
                </c:pt>
                <c:pt idx="2">
                  <c:v>Decrease 10%</c:v>
                </c:pt>
                <c:pt idx="3">
                  <c:v>Decrease 15%</c:v>
                </c:pt>
                <c:pt idx="4">
                  <c:v>Increase 5%</c:v>
                </c:pt>
                <c:pt idx="5">
                  <c:v>Increase 10%</c:v>
                </c:pt>
                <c:pt idx="6">
                  <c:v>Increase 15%</c:v>
                </c:pt>
              </c:strCache>
            </c:strRef>
          </c:cat>
          <c:val>
            <c:numRef>
              <c:f>'4.3. Analisis Sensitivitas'!$I$13:$I$19</c:f>
              <c:numCache>
                <c:formatCode>General</c:formatCode>
                <c:ptCount val="7"/>
                <c:pt idx="0" formatCode="0">
                  <c:v>109297045.3</c:v>
                </c:pt>
                <c:pt idx="1">
                  <c:v>104266053</c:v>
                </c:pt>
                <c:pt idx="2">
                  <c:v>99233882</c:v>
                </c:pt>
                <c:pt idx="3">
                  <c:v>94201710</c:v>
                </c:pt>
                <c:pt idx="4">
                  <c:v>114330396</c:v>
                </c:pt>
                <c:pt idx="5">
                  <c:v>119362885</c:v>
                </c:pt>
                <c:pt idx="6">
                  <c:v>124392576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2-4174-8B3F-4D99B775C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9874895"/>
        <c:axId val="2099875855"/>
      </c:lineChart>
      <c:catAx>
        <c:axId val="209987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Sensitivity Scenario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5855"/>
        <c:crosses val="autoZero"/>
        <c:auto val="1"/>
        <c:lblAlgn val="ctr"/>
        <c:lblOffset val="100"/>
        <c:noMultiLvlLbl val="0"/>
      </c:catAx>
      <c:valAx>
        <c:axId val="20998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IDR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74895"/>
        <c:crosses val="autoZero"/>
        <c:crossBetween val="between"/>
        <c:majorUnit val="40000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ITO!$B$36</c:f>
              <c:strCache>
                <c:ptCount val="1"/>
                <c:pt idx="0">
                  <c:v>Nilai ITO Sesudah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ITO!$B$37:$B$48</c:f>
              <c:numCache>
                <c:formatCode>General</c:formatCode>
                <c:ptCount val="12"/>
                <c:pt idx="0">
                  <c:v>2.093245880156076</c:v>
                </c:pt>
                <c:pt idx="1">
                  <c:v>1.2050454450842989</c:v>
                </c:pt>
                <c:pt idx="2">
                  <c:v>2.7767585739774003</c:v>
                </c:pt>
                <c:pt idx="3">
                  <c:v>3.4776375497981822</c:v>
                </c:pt>
                <c:pt idx="4">
                  <c:v>1.8707658957444195</c:v>
                </c:pt>
                <c:pt idx="5">
                  <c:v>1.7473187613040915</c:v>
                </c:pt>
                <c:pt idx="6">
                  <c:v>1.9149345104981446</c:v>
                </c:pt>
                <c:pt idx="7">
                  <c:v>1.7485973573993134</c:v>
                </c:pt>
                <c:pt idx="8">
                  <c:v>2.2854857867082807</c:v>
                </c:pt>
                <c:pt idx="9">
                  <c:v>0.67864219950196858</c:v>
                </c:pt>
                <c:pt idx="10">
                  <c:v>1.5579799848748503</c:v>
                </c:pt>
                <c:pt idx="11">
                  <c:v>5.9367526541301785E-2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B-47D0-AB24-447237DB9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029600"/>
        <c:axId val="431027200"/>
      </c:lineChart>
      <c:catAx>
        <c:axId val="4310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7200"/>
        <c:crosses val="autoZero"/>
        <c:auto val="1"/>
        <c:lblAlgn val="ctr"/>
        <c:lblOffset val="100"/>
        <c:noMultiLvlLbl val="0"/>
      </c:catAx>
      <c:valAx>
        <c:axId val="4310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Peningkatan</a:t>
            </a:r>
            <a:r>
              <a:rPr lang="en-ID" baseline="0"/>
              <a:t> </a:t>
            </a:r>
            <a:r>
              <a:rPr lang="en-ID"/>
              <a:t>Nilai 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ITO!$B$36</c:f>
              <c:strCache>
                <c:ptCount val="1"/>
                <c:pt idx="0">
                  <c:v>Nilai ITO Sesudah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ITO!$B$37:$B$48</c:f>
              <c:numCache>
                <c:formatCode>General</c:formatCode>
                <c:ptCount val="12"/>
                <c:pt idx="0">
                  <c:v>2.093245880156076</c:v>
                </c:pt>
                <c:pt idx="1">
                  <c:v>1.2050454450842989</c:v>
                </c:pt>
                <c:pt idx="2">
                  <c:v>2.7767585739774003</c:v>
                </c:pt>
                <c:pt idx="3">
                  <c:v>3.4776375497981822</c:v>
                </c:pt>
                <c:pt idx="4">
                  <c:v>1.8707658957444195</c:v>
                </c:pt>
                <c:pt idx="5">
                  <c:v>1.7473187613040915</c:v>
                </c:pt>
                <c:pt idx="6">
                  <c:v>1.9149345104981446</c:v>
                </c:pt>
                <c:pt idx="7">
                  <c:v>1.7485973573993134</c:v>
                </c:pt>
                <c:pt idx="8">
                  <c:v>2.2854857867082807</c:v>
                </c:pt>
                <c:pt idx="9">
                  <c:v>0.67864219950196858</c:v>
                </c:pt>
                <c:pt idx="10">
                  <c:v>1.5579799848748503</c:v>
                </c:pt>
                <c:pt idx="11">
                  <c:v>5.9367526541301785E-2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F-4C46-A0CF-FAD442A76724}"/>
            </c:ext>
          </c:extLst>
        </c:ser>
        <c:ser>
          <c:idx val="1"/>
          <c:order val="1"/>
          <c:tx>
            <c:strRef>
              <c:f>ITO!$C$36</c:f>
              <c:strCache>
                <c:ptCount val="1"/>
                <c:pt idx="0">
                  <c:v>Nilai ITO Sebelum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ITO!$A$37:$A$48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ITO!$C$37:$C$48</c:f>
              <c:numCache>
                <c:formatCode>General</c:formatCode>
                <c:ptCount val="12"/>
                <c:pt idx="0">
                  <c:v>0.25240080935442122</c:v>
                </c:pt>
                <c:pt idx="1">
                  <c:v>0.12489418257597644</c:v>
                </c:pt>
                <c:pt idx="2">
                  <c:v>0.23403237510918165</c:v>
                </c:pt>
                <c:pt idx="3">
                  <c:v>0.2497460347739657</c:v>
                </c:pt>
                <c:pt idx="4">
                  <c:v>0.1869025344707349</c:v>
                </c:pt>
                <c:pt idx="5">
                  <c:v>0.14842945866622814</c:v>
                </c:pt>
                <c:pt idx="6">
                  <c:v>0.16236779370356635</c:v>
                </c:pt>
                <c:pt idx="7">
                  <c:v>0.29381759472036478</c:v>
                </c:pt>
                <c:pt idx="8">
                  <c:v>0.27857348870267723</c:v>
                </c:pt>
                <c:pt idx="9">
                  <c:v>5.111235818474219E-2</c:v>
                </c:pt>
                <c:pt idx="10">
                  <c:v>0.13585973143048155</c:v>
                </c:pt>
                <c:pt idx="11">
                  <c:v>8.8433246624760441E-3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F-4C46-A0CF-FAD442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702800"/>
        <c:axId val="1376696560"/>
      </c:lineChart>
      <c:catAx>
        <c:axId val="13767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696560"/>
        <c:crosses val="autoZero"/>
        <c:auto val="1"/>
        <c:lblAlgn val="ctr"/>
        <c:lblOffset val="100"/>
        <c:noMultiLvlLbl val="0"/>
      </c:catAx>
      <c:valAx>
        <c:axId val="137669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7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Proporsi Biaya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9AA-4928-8291-250BBE33AB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AA-4928-8291-250BBE33ABB1}"/>
              </c:ext>
            </c:extLst>
          </c:dPt>
          <c:dLbls>
            <c:dLbl>
              <c:idx val="0"/>
              <c:layout>
                <c:manualLayout>
                  <c:x val="-5.639545056867902E-2"/>
                  <c:y val="-0.2101381598133566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9AA-4928-8291-250BBE33ABB1}"/>
                </c:ext>
              </c:extLst>
            </c:dLbl>
            <c:dLbl>
              <c:idx val="1"/>
              <c:layout>
                <c:manualLayout>
                  <c:x val="5.7782370953630799E-2"/>
                  <c:y val="0.1273840769903762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AA-4928-8291-250BBE33AB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'Revisi Identifikasi Biaya'!$I$33:$I$34</c:f>
              <c:strCache>
                <c:ptCount val="2"/>
                <c:pt idx="0">
                  <c:v>Biaya Simpan (Holding Cost)</c:v>
                </c:pt>
                <c:pt idx="1">
                  <c:v>Biaya Pesan (Ordering Cost)</c:v>
                </c:pt>
              </c:strCache>
            </c:strRef>
          </c:cat>
          <c:val>
            <c:numRef>
              <c:f>'Revisi Identifikasi Biaya'!$J$33:$J$34</c:f>
              <c:numCache>
                <c:formatCode>0%</c:formatCode>
                <c:ptCount val="2"/>
                <c:pt idx="0">
                  <c:v>0.89618320610687019</c:v>
                </c:pt>
                <c:pt idx="1">
                  <c:v>0.10381679389312977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A-4928-8291-250BBE33A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Biaya</a:t>
            </a:r>
            <a:r>
              <a:rPr lang="en-ID" baseline="0"/>
              <a:t> Sebelum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[1]Sebelum!$A$20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[1]Sebelum!$B$20</c:f>
              <c:numCache>
                <c:formatCode>General</c:formatCode>
                <c:ptCount val="1"/>
                <c:pt idx="0">
                  <c:v>35470127.142999999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04-4342-A0EB-EB28AF684B03}"/>
            </c:ext>
          </c:extLst>
        </c:ser>
        <c:ser>
          <c:idx val="1"/>
          <c:order val="1"/>
          <c:tx>
            <c:strRef>
              <c:f>[1]Sebelum!$A$21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[1]Sebelum!$B$21</c:f>
              <c:numCache>
                <c:formatCode>General</c:formatCode>
                <c:ptCount val="1"/>
                <c:pt idx="0">
                  <c:v>23363529.663999993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04-4342-A0EB-EB28AF684B03}"/>
            </c:ext>
          </c:extLst>
        </c:ser>
        <c:ser>
          <c:idx val="2"/>
          <c:order val="2"/>
          <c:tx>
            <c:strRef>
              <c:f>[1]Sebelum!$A$22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[1]Sebelum!$B$22</c:f>
              <c:numCache>
                <c:formatCode>General</c:formatCode>
                <c:ptCount val="1"/>
                <c:pt idx="0">
                  <c:v>38354282.073000006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04-4342-A0EB-EB28AF684B03}"/>
            </c:ext>
          </c:extLst>
        </c:ser>
        <c:ser>
          <c:idx val="3"/>
          <c:order val="3"/>
          <c:tx>
            <c:strRef>
              <c:f>[1]Sebelum!$A$23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[1]Sebelum!$B$23</c:f>
              <c:numCache>
                <c:formatCode>General</c:formatCode>
                <c:ptCount val="1"/>
                <c:pt idx="0">
                  <c:v>36649242.446000002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04-4342-A0EB-EB28AF684B03}"/>
            </c:ext>
          </c:extLst>
        </c:ser>
        <c:ser>
          <c:idx val="4"/>
          <c:order val="4"/>
          <c:tx>
            <c:strRef>
              <c:f>[1]Sebelum!$A$24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[1]Sebelum!$B$24</c:f>
              <c:numCache>
                <c:formatCode>General</c:formatCode>
                <c:ptCount val="1"/>
                <c:pt idx="0">
                  <c:v>27454884.827000003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04-4342-A0EB-EB28AF684B03}"/>
            </c:ext>
          </c:extLst>
        </c:ser>
        <c:ser>
          <c:idx val="5"/>
          <c:order val="5"/>
          <c:tx>
            <c:strRef>
              <c:f>[1]Sebelum!$A$25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[1]Sebelum!$B$25</c:f>
              <c:numCache>
                <c:formatCode>General</c:formatCode>
                <c:ptCount val="1"/>
                <c:pt idx="0">
                  <c:v>44525922.550000019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04-4342-A0EB-EB28AF684B03}"/>
            </c:ext>
          </c:extLst>
        </c:ser>
        <c:ser>
          <c:idx val="6"/>
          <c:order val="6"/>
          <c:tx>
            <c:strRef>
              <c:f>[1]Sebelum!$A$26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[1]Sebelum!$B$26</c:f>
              <c:numCache>
                <c:formatCode>General</c:formatCode>
                <c:ptCount val="1"/>
                <c:pt idx="0">
                  <c:v>22047739.509000011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04-4342-A0EB-EB28AF684B03}"/>
            </c:ext>
          </c:extLst>
        </c:ser>
        <c:ser>
          <c:idx val="7"/>
          <c:order val="7"/>
          <c:tx>
            <c:strRef>
              <c:f>[1]Sebelum!$A$27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[1]Sebelum!$B$27</c:f>
              <c:numCache>
                <c:formatCode>General</c:formatCode>
                <c:ptCount val="1"/>
                <c:pt idx="0">
                  <c:v>23374092.711000014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04-4342-A0EB-EB28AF684B03}"/>
            </c:ext>
          </c:extLst>
        </c:ser>
        <c:ser>
          <c:idx val="8"/>
          <c:order val="8"/>
          <c:tx>
            <c:strRef>
              <c:f>[1]Sebelum!$A$28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[1]Sebelum!$B$28</c:f>
              <c:numCache>
                <c:formatCode>General</c:formatCode>
                <c:ptCount val="1"/>
                <c:pt idx="0">
                  <c:v>34672119.210000008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04-4342-A0EB-EB28AF684B03}"/>
            </c:ext>
          </c:extLst>
        </c:ser>
        <c:ser>
          <c:idx val="9"/>
          <c:order val="9"/>
          <c:tx>
            <c:strRef>
              <c:f>[1]Sebelum!$A$29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[1]Sebelum!$B$29</c:f>
              <c:numCache>
                <c:formatCode>General</c:formatCode>
                <c:ptCount val="1"/>
                <c:pt idx="0">
                  <c:v>38344054.823000014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04-4342-A0EB-EB28AF684B03}"/>
            </c:ext>
          </c:extLst>
        </c:ser>
        <c:ser>
          <c:idx val="10"/>
          <c:order val="10"/>
          <c:tx>
            <c:strRef>
              <c:f>[1]Sebelum!$A$30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[1]Sebelum!$B$30</c:f>
              <c:numCache>
                <c:formatCode>General</c:formatCode>
                <c:ptCount val="1"/>
                <c:pt idx="0">
                  <c:v>29540335.941999998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04-4342-A0EB-EB28AF684B03}"/>
            </c:ext>
          </c:extLst>
        </c:ser>
        <c:ser>
          <c:idx val="11"/>
          <c:order val="11"/>
          <c:tx>
            <c:strRef>
              <c:f>[1]Sebelum!$A$31</c:f>
              <c:strCache>
                <c:ptCount val="1"/>
                <c:pt idx="0">
                  <c:v>Desember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[1]Sebelum!$B$31</c:f>
              <c:numCache>
                <c:formatCode>General</c:formatCode>
                <c:ptCount val="1"/>
                <c:pt idx="0">
                  <c:v>10471896.345000019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04-4342-A0EB-EB28AF684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69280"/>
        <c:axId val="1568788000"/>
      </c:barChart>
      <c:catAx>
        <c:axId val="156876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788000"/>
        <c:crosses val="autoZero"/>
        <c:auto val="1"/>
        <c:lblAlgn val="ctr"/>
        <c:lblOffset val="100"/>
        <c:noMultiLvlLbl val="0"/>
      </c:catAx>
      <c:valAx>
        <c:axId val="1568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Biaya</a:t>
            </a:r>
            <a:r>
              <a:rPr lang="en-ID" baseline="0"/>
              <a:t> Sebelum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[1]Sebelum!$A$20</c:f>
              <c:strCache>
                <c:ptCount val="1"/>
                <c:pt idx="0">
                  <c:v>Januari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[1]Sebelum!$B$20</c:f>
              <c:numCache>
                <c:formatCode>General</c:formatCode>
                <c:ptCount val="1"/>
                <c:pt idx="0">
                  <c:v>35470127.142999999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7-4B5E-BCD0-621D3EA9339B}"/>
            </c:ext>
          </c:extLst>
        </c:ser>
        <c:ser>
          <c:idx val="1"/>
          <c:order val="1"/>
          <c:tx>
            <c:strRef>
              <c:f>[1]Sebelum!$A$21</c:f>
              <c:strCache>
                <c:ptCount val="1"/>
                <c:pt idx="0">
                  <c:v>Februari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[1]Sebelum!$B$21</c:f>
              <c:numCache>
                <c:formatCode>General</c:formatCode>
                <c:ptCount val="1"/>
                <c:pt idx="0">
                  <c:v>23363529.663999993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97-4B5E-BCD0-621D3EA9339B}"/>
            </c:ext>
          </c:extLst>
        </c:ser>
        <c:ser>
          <c:idx val="2"/>
          <c:order val="2"/>
          <c:tx>
            <c:strRef>
              <c:f>[1]Sebelum!$A$22</c:f>
              <c:strCache>
                <c:ptCount val="1"/>
                <c:pt idx="0">
                  <c:v>Maret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[1]Sebelum!$B$22</c:f>
              <c:numCache>
                <c:formatCode>General</c:formatCode>
                <c:ptCount val="1"/>
                <c:pt idx="0">
                  <c:v>38354282.073000006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97-4B5E-BCD0-621D3EA9339B}"/>
            </c:ext>
          </c:extLst>
        </c:ser>
        <c:ser>
          <c:idx val="3"/>
          <c:order val="3"/>
          <c:tx>
            <c:strRef>
              <c:f>[1]Sebelum!$A$23</c:f>
              <c:strCache>
                <c:ptCount val="1"/>
                <c:pt idx="0">
                  <c:v>April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[1]Sebelum!$B$23</c:f>
              <c:numCache>
                <c:formatCode>General</c:formatCode>
                <c:ptCount val="1"/>
                <c:pt idx="0">
                  <c:v>36649242.446000002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97-4B5E-BCD0-621D3EA9339B}"/>
            </c:ext>
          </c:extLst>
        </c:ser>
        <c:ser>
          <c:idx val="4"/>
          <c:order val="4"/>
          <c:tx>
            <c:strRef>
              <c:f>[1]Sebelum!$A$24</c:f>
              <c:strCache>
                <c:ptCount val="1"/>
                <c:pt idx="0">
                  <c:v>Mei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[1]Sebelum!$B$24</c:f>
              <c:numCache>
                <c:formatCode>General</c:formatCode>
                <c:ptCount val="1"/>
                <c:pt idx="0">
                  <c:v>27454884.827000003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97-4B5E-BCD0-621D3EA9339B}"/>
            </c:ext>
          </c:extLst>
        </c:ser>
        <c:ser>
          <c:idx val="5"/>
          <c:order val="5"/>
          <c:tx>
            <c:strRef>
              <c:f>[1]Sebelum!$A$25</c:f>
              <c:strCache>
                <c:ptCount val="1"/>
                <c:pt idx="0">
                  <c:v>Juni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[1]Sebelum!$B$25</c:f>
              <c:numCache>
                <c:formatCode>General</c:formatCode>
                <c:ptCount val="1"/>
                <c:pt idx="0">
                  <c:v>44525922.550000019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97-4B5E-BCD0-621D3EA9339B}"/>
            </c:ext>
          </c:extLst>
        </c:ser>
        <c:ser>
          <c:idx val="6"/>
          <c:order val="6"/>
          <c:tx>
            <c:strRef>
              <c:f>[1]Sebelum!$A$26</c:f>
              <c:strCache>
                <c:ptCount val="1"/>
                <c:pt idx="0">
                  <c:v>Juli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[1]Sebelum!$B$26</c:f>
              <c:numCache>
                <c:formatCode>General</c:formatCode>
                <c:ptCount val="1"/>
                <c:pt idx="0">
                  <c:v>22047739.509000011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97-4B5E-BCD0-621D3EA9339B}"/>
            </c:ext>
          </c:extLst>
        </c:ser>
        <c:ser>
          <c:idx val="7"/>
          <c:order val="7"/>
          <c:tx>
            <c:strRef>
              <c:f>[1]Sebelum!$A$27</c:f>
              <c:strCache>
                <c:ptCount val="1"/>
                <c:pt idx="0">
                  <c:v>Agustus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[1]Sebelum!$B$27</c:f>
              <c:numCache>
                <c:formatCode>General</c:formatCode>
                <c:ptCount val="1"/>
                <c:pt idx="0">
                  <c:v>23374092.711000014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97-4B5E-BCD0-621D3EA9339B}"/>
            </c:ext>
          </c:extLst>
        </c:ser>
        <c:ser>
          <c:idx val="8"/>
          <c:order val="8"/>
          <c:tx>
            <c:strRef>
              <c:f>[1]Sebelum!$A$28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[1]Sebelum!$B$28</c:f>
              <c:numCache>
                <c:formatCode>General</c:formatCode>
                <c:ptCount val="1"/>
                <c:pt idx="0">
                  <c:v>34672119.210000008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97-4B5E-BCD0-621D3EA9339B}"/>
            </c:ext>
          </c:extLst>
        </c:ser>
        <c:ser>
          <c:idx val="9"/>
          <c:order val="9"/>
          <c:tx>
            <c:strRef>
              <c:f>[1]Sebelum!$A$29</c:f>
              <c:strCache>
                <c:ptCount val="1"/>
                <c:pt idx="0">
                  <c:v>Oktober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[1]Sebelum!$B$29</c:f>
              <c:numCache>
                <c:formatCode>General</c:formatCode>
                <c:ptCount val="1"/>
                <c:pt idx="0">
                  <c:v>38344054.823000014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97-4B5E-BCD0-621D3EA9339B}"/>
            </c:ext>
          </c:extLst>
        </c:ser>
        <c:ser>
          <c:idx val="10"/>
          <c:order val="10"/>
          <c:tx>
            <c:strRef>
              <c:f>[1]Sebelum!$A$30</c:f>
              <c:strCache>
                <c:ptCount val="1"/>
                <c:pt idx="0">
                  <c:v>November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[1]Sebelum!$B$30</c:f>
              <c:numCache>
                <c:formatCode>General</c:formatCode>
                <c:ptCount val="1"/>
                <c:pt idx="0">
                  <c:v>29540335.941999998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97-4B5E-BCD0-621D3EA9339B}"/>
            </c:ext>
          </c:extLst>
        </c:ser>
        <c:ser>
          <c:idx val="11"/>
          <c:order val="11"/>
          <c:tx>
            <c:strRef>
              <c:f>[1]Sebelum!$A$31</c:f>
              <c:strCache>
                <c:ptCount val="1"/>
                <c:pt idx="0">
                  <c:v>Desember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[1]Sebelum!$B$31</c:f>
              <c:numCache>
                <c:formatCode>General</c:formatCode>
                <c:ptCount val="1"/>
                <c:pt idx="0">
                  <c:v>10471896.345000019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97-4B5E-BCD0-621D3EA93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69280"/>
        <c:axId val="1568788000"/>
      </c:barChart>
      <c:catAx>
        <c:axId val="1568769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8788000"/>
        <c:crosses val="autoZero"/>
        <c:auto val="1"/>
        <c:lblAlgn val="ctr"/>
        <c:lblOffset val="100"/>
        <c:noMultiLvlLbl val="0"/>
      </c:catAx>
      <c:valAx>
        <c:axId val="156878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Biaya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6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Order</a:t>
            </a:r>
            <a:r>
              <a:rPr lang="en-ID" baseline="0"/>
              <a:t> Quantity </a:t>
            </a:r>
            <a:r>
              <a:rPr lang="en-ID"/>
              <a:t>(Q)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'!$M$3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5462668816039986E-17"/>
                  <c:y val="-9.259259259259343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47E-4B5F-ABB2-379DA02749A6}"/>
                </c:ext>
              </c:extLst>
            </c:dLbl>
            <c:dLbl>
              <c:idx val="1"/>
              <c:layout>
                <c:manualLayout>
                  <c:x val="-5.0925337632079971E-17"/>
                  <c:y val="-4.1666666666666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47E-4B5F-ABB2-379DA02749A6}"/>
                </c:ext>
              </c:extLst>
            </c:dLbl>
            <c:dLbl>
              <c:idx val="2"/>
              <c:layout>
                <c:manualLayout>
                  <c:x val="0"/>
                  <c:y val="-1.388888888888888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'!$N$3:$P$3</c:f>
              <c:numCache>
                <c:formatCode>#,##0</c:formatCode>
                <c:ptCount val="3"/>
                <c:pt idx="0">
                  <c:v>790371.2</c:v>
                </c:pt>
                <c:pt idx="1">
                  <c:v>528565.1</c:v>
                </c:pt>
                <c:pt idx="2">
                  <c:v>599371.19999999995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E-4B5F-ABB2-379DA02749A6}"/>
            </c:ext>
          </c:extLst>
        </c:ser>
        <c:ser>
          <c:idx val="1"/>
          <c:order val="1"/>
          <c:tx>
            <c:strRef>
              <c:f>'4.1. Analisis Hasil '!$M$4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9259259259260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7E-4B5F-ABB2-379DA02749A6}"/>
                </c:ext>
              </c:extLst>
            </c:dLbl>
            <c:dLbl>
              <c:idx val="1"/>
              <c:layout>
                <c:manualLayout>
                  <c:x val="-1.0185067526415994E-16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A47E-4B5F-ABB2-379DA02749A6}"/>
                </c:ext>
              </c:extLst>
            </c:dLbl>
            <c:dLbl>
              <c:idx val="2"/>
              <c:layout>
                <c:manualLayout>
                  <c:x val="0"/>
                  <c:y val="-2.77777777777777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'!$N$4:$P$4</c:f>
              <c:numCache>
                <c:formatCode>#,##0</c:formatCode>
                <c:ptCount val="3"/>
                <c:pt idx="0">
                  <c:v>827657.9</c:v>
                </c:pt>
                <c:pt idx="1">
                  <c:v>470122.2</c:v>
                </c:pt>
                <c:pt idx="2">
                  <c:v>750775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E-4B5F-ABB2-379DA02749A6}"/>
            </c:ext>
          </c:extLst>
        </c:ser>
        <c:ser>
          <c:idx val="2"/>
          <c:order val="2"/>
          <c:tx>
            <c:strRef>
              <c:f>'4.1. Analisis Hasil '!$M$5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1064814814814814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7E-4B5F-ABB2-379DA02749A6}"/>
                </c:ext>
              </c:extLst>
            </c:dLbl>
            <c:dLbl>
              <c:idx val="1"/>
              <c:layout>
                <c:manualLayout>
                  <c:x val="0"/>
                  <c:y val="-6.944444444444453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47E-4B5F-ABB2-379DA02749A6}"/>
                </c:ext>
              </c:extLst>
            </c:dLbl>
            <c:dLbl>
              <c:idx val="2"/>
              <c:layout>
                <c:manualLayout>
                  <c:x val="0"/>
                  <c:y val="-6.94444444444444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'!$N$5:$P$5</c:f>
              <c:numCache>
                <c:formatCode>#,##0</c:formatCode>
                <c:ptCount val="3"/>
                <c:pt idx="0">
                  <c:v>838275.4</c:v>
                </c:pt>
                <c:pt idx="1">
                  <c:v>536267.19999999995</c:v>
                </c:pt>
                <c:pt idx="2">
                  <c:v>785973.2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E-4B5F-ABB2-379DA02749A6}"/>
            </c:ext>
          </c:extLst>
        </c:ser>
        <c:ser>
          <c:idx val="3"/>
          <c:order val="3"/>
          <c:tx>
            <c:strRef>
              <c:f>'4.1. Analisis Hasil '!$M$6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0925337632079971E-17"/>
                  <c:y val="-3.70370370370370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7E-4B5F-ABB2-379DA02749A6}"/>
                </c:ext>
              </c:extLst>
            </c:dLbl>
            <c:dLbl>
              <c:idx val="1"/>
              <c:layout>
                <c:manualLayout>
                  <c:x val="0"/>
                  <c:y val="-1.38888888888889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47E-4B5F-ABB2-379DA02749A6}"/>
                </c:ext>
              </c:extLst>
            </c:dLbl>
            <c:dLbl>
              <c:idx val="2"/>
              <c:layout>
                <c:manualLayout>
                  <c:x val="0"/>
                  <c:y val="-1.85185185185186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47E-4B5F-ABB2-379DA02749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8000" tIns="19050" rIns="180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'!$N$6:$P$6</c:f>
              <c:numCache>
                <c:formatCode>#,##0</c:formatCode>
                <c:ptCount val="3"/>
                <c:pt idx="0">
                  <c:v>530826.4</c:v>
                </c:pt>
                <c:pt idx="1">
                  <c:v>370279.6</c:v>
                </c:pt>
                <c:pt idx="2">
                  <c:v>361368.4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E-4B5F-ABB2-379DA02749A6}"/>
            </c:ext>
          </c:extLst>
        </c:ser>
        <c:ser>
          <c:idx val="4"/>
          <c:order val="4"/>
          <c:tx>
            <c:strRef>
              <c:f>'4.1. Analisis Hasil '!$M$7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'!$N$2:$P$2</c:f>
              <c:strCache>
                <c:ptCount val="3"/>
                <c:pt idx="0">
                  <c:v>Clear (kg)</c:v>
                </c:pt>
                <c:pt idx="1">
                  <c:v>Light blue (kg)</c:v>
                </c:pt>
                <c:pt idx="2">
                  <c:v>Mix (kg)</c:v>
                </c:pt>
              </c:strCache>
            </c:strRef>
          </c:cat>
          <c:val>
            <c:numRef>
              <c:f>'4.1. Analisis Hasil '!$N$7:$P$7</c:f>
              <c:numCache>
                <c:formatCode>#,##0</c:formatCode>
                <c:ptCount val="3"/>
                <c:pt idx="0">
                  <c:v>2987130.9</c:v>
                </c:pt>
                <c:pt idx="1">
                  <c:v>1905234.1</c:v>
                </c:pt>
                <c:pt idx="2">
                  <c:v>2497487.7999999998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7E-4B5F-ABB2-379DA0274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95"/>
        <c:axId val="305306880"/>
        <c:axId val="305315040"/>
      </c:barChart>
      <c:catAx>
        <c:axId val="30530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5040"/>
        <c:crosses val="autoZero"/>
        <c:auto val="1"/>
        <c:lblAlgn val="ctr"/>
        <c:lblOffset val="100"/>
        <c:noMultiLvlLbl val="0"/>
      </c:catAx>
      <c:valAx>
        <c:axId val="30531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0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ysClr val="windowText" lastClr="000000"/>
            </a:solidFill>
          </a:ln>
        </c:sp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Inventory Cost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'!$H$33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(IDR)</c:v>
                </c:pt>
                <c:pt idx="1">
                  <c:v>Light blue (IDR)</c:v>
                </c:pt>
                <c:pt idx="2">
                  <c:v>Mix (IDR)</c:v>
                </c:pt>
              </c:strCache>
            </c:strRef>
          </c:cat>
          <c:val>
            <c:numRef>
              <c:f>'4.1. Analisis Hasil '!$H$34:$H$36</c:f>
              <c:numCache>
                <c:formatCode>#,##0</c:formatCode>
                <c:ptCount val="3"/>
                <c:pt idx="0">
                  <c:v>29628992</c:v>
                </c:pt>
                <c:pt idx="1">
                  <c:v>22917324</c:v>
                </c:pt>
                <c:pt idx="2">
                  <c:v>28119322.800000001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4-4B8F-8FCE-FE61042BFBB7}"/>
            </c:ext>
          </c:extLst>
        </c:ser>
        <c:ser>
          <c:idx val="1"/>
          <c:order val="1"/>
          <c:tx>
            <c:strRef>
              <c:f>'4.1. Analisis Hasil '!$I$33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(IDR)</c:v>
                </c:pt>
                <c:pt idx="1">
                  <c:v>Light blue (IDR)</c:v>
                </c:pt>
                <c:pt idx="2">
                  <c:v>Mix (IDR)</c:v>
                </c:pt>
              </c:strCache>
            </c:strRef>
          </c:cat>
          <c:val>
            <c:numRef>
              <c:f>'4.1. Analisis Hasil '!$I$34:$I$36</c:f>
              <c:numCache>
                <c:formatCode>#,##0</c:formatCode>
                <c:ptCount val="3"/>
                <c:pt idx="0">
                  <c:v>30896704</c:v>
                </c:pt>
                <c:pt idx="1">
                  <c:v>21370044</c:v>
                </c:pt>
                <c:pt idx="2">
                  <c:v>27141907.5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4-4B8F-8FCE-FE61042BFBB7}"/>
            </c:ext>
          </c:extLst>
        </c:ser>
        <c:ser>
          <c:idx val="2"/>
          <c:order val="2"/>
          <c:tx>
            <c:strRef>
              <c:f>'4.1. Analisis Hasil '!$J$33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(IDR)</c:v>
                </c:pt>
                <c:pt idx="1">
                  <c:v>Light blue (IDR)</c:v>
                </c:pt>
                <c:pt idx="2">
                  <c:v>Mix (IDR)</c:v>
                </c:pt>
              </c:strCache>
            </c:strRef>
          </c:cat>
          <c:val>
            <c:numRef>
              <c:f>'4.1. Analisis Hasil '!$J$34:$J$36</c:f>
              <c:numCache>
                <c:formatCode>#,##0</c:formatCode>
                <c:ptCount val="3"/>
                <c:pt idx="0">
                  <c:v>31020704</c:v>
                </c:pt>
                <c:pt idx="1">
                  <c:v>21494044</c:v>
                </c:pt>
                <c:pt idx="2">
                  <c:v>27265907.5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4-4B8F-8FCE-FE61042BFBB7}"/>
            </c:ext>
          </c:extLst>
        </c:ser>
        <c:ser>
          <c:idx val="3"/>
          <c:order val="3"/>
          <c:tx>
            <c:strRef>
              <c:f>'4.1. Analisis Hasil '!$K$33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'4.1. Analisis Hasil '!$G$34:$G$36</c:f>
              <c:strCache>
                <c:ptCount val="3"/>
                <c:pt idx="0">
                  <c:v>Clear (IDR)</c:v>
                </c:pt>
                <c:pt idx="1">
                  <c:v>Light blue (IDR)</c:v>
                </c:pt>
                <c:pt idx="2">
                  <c:v>Mix (IDR)</c:v>
                </c:pt>
              </c:strCache>
            </c:strRef>
          </c:cat>
          <c:val>
            <c:numRef>
              <c:f>'4.1. Analisis Hasil '!$K$34:$K$36</c:f>
              <c:numCache>
                <c:formatCode>#,##0</c:formatCode>
                <c:ptCount val="3"/>
                <c:pt idx="0">
                  <c:v>30524704</c:v>
                </c:pt>
                <c:pt idx="1">
                  <c:v>20998044</c:v>
                </c:pt>
                <c:pt idx="2">
                  <c:v>26769907.5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4-4B8F-8FCE-FE61042BFBB7}"/>
            </c:ext>
          </c:extLst>
        </c:ser>
        <c:ser>
          <c:idx val="4"/>
          <c:order val="4"/>
          <c:tx>
            <c:strRef>
              <c:f>'4.1. Analisis Hasil '!$L$33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'!$G$34:$G$36</c:f>
              <c:strCache>
                <c:ptCount val="3"/>
                <c:pt idx="0">
                  <c:v>Clear (IDR)</c:v>
                </c:pt>
                <c:pt idx="1">
                  <c:v>Light blue (IDR)</c:v>
                </c:pt>
                <c:pt idx="2">
                  <c:v>Mix (IDR)</c:v>
                </c:pt>
              </c:strCache>
            </c:strRef>
          </c:cat>
          <c:val>
            <c:numRef>
              <c:f>'4.1. Analisis Hasil '!$L$34:$L$36</c:f>
              <c:numCache>
                <c:formatCode>#,##0</c:formatCode>
                <c:ptCount val="3"/>
                <c:pt idx="0">
                  <c:v>122071104</c:v>
                </c:pt>
                <c:pt idx="1">
                  <c:v>86779456</c:v>
                </c:pt>
                <c:pt idx="2">
                  <c:v>109297045.3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94-4B8F-8FCE-FE61042BFB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05319360"/>
        <c:axId val="305314080"/>
      </c:barChart>
      <c:catAx>
        <c:axId val="305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4080"/>
        <c:crosses val="autoZero"/>
        <c:auto val="1"/>
        <c:lblAlgn val="ctr"/>
        <c:lblOffset val="100"/>
        <c:noMultiLvlLbl val="0"/>
      </c:catAx>
      <c:valAx>
        <c:axId val="3053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1"/>
                </a:pPr>
                <a:r>
                  <a:rPr lang="en-ID" b="1"/>
                  <a:t>IDR</a:t>
                </a:r>
              </a:p>
            </c:rich>
          </c:tx>
          <c:overlay val="0"/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31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 rtl="0">
              <a:defRPr b="0"/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Order Period (Y)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'4.1. Analisis Hasil '!$H$20</c:f>
              <c:strCache>
                <c:ptCount val="1"/>
                <c:pt idx="0">
                  <c:v>Quarter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(times order)</c:v>
                </c:pt>
                <c:pt idx="1">
                  <c:v>Light blue (times order)</c:v>
                </c:pt>
                <c:pt idx="2">
                  <c:v>Mix (times order)</c:v>
                </c:pt>
              </c:strCache>
            </c:strRef>
          </c:cat>
          <c:val>
            <c:numRef>
              <c:f>'4.1. Analisis Hasil '!$H$21:$H$23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64-4A29-9B8D-9D0736B3A011}"/>
            </c:ext>
          </c:extLst>
        </c:ser>
        <c:ser>
          <c:idx val="1"/>
          <c:order val="1"/>
          <c:tx>
            <c:strRef>
              <c:f>'4.1. Analisis Hasil '!$I$20</c:f>
              <c:strCache>
                <c:ptCount val="1"/>
                <c:pt idx="0">
                  <c:v>Quarter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(times order)</c:v>
                </c:pt>
                <c:pt idx="1">
                  <c:v>Light blue (times order)</c:v>
                </c:pt>
                <c:pt idx="2">
                  <c:v>Mix (times order)</c:v>
                </c:pt>
              </c:strCache>
            </c:strRef>
          </c:cat>
          <c:val>
            <c:numRef>
              <c:f>'4.1. Analisis Hasil '!$I$21:$I$23</c:f>
              <c:numCache>
                <c:formatCode>General</c:formatCode>
                <c:ptCount val="3"/>
                <c:pt idx="0">
                  <c:v>12</c:v>
                </c:pt>
                <c:pt idx="1">
                  <c:v>12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64-4A29-9B8D-9D0736B3A011}"/>
            </c:ext>
          </c:extLst>
        </c:ser>
        <c:ser>
          <c:idx val="2"/>
          <c:order val="2"/>
          <c:tx>
            <c:strRef>
              <c:f>'4.1. Analisis Hasil '!$J$20</c:f>
              <c:strCache>
                <c:ptCount val="1"/>
                <c:pt idx="0">
                  <c:v>Quarter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(times order)</c:v>
                </c:pt>
                <c:pt idx="1">
                  <c:v>Light blue (times order)</c:v>
                </c:pt>
                <c:pt idx="2">
                  <c:v>Mix (times order)</c:v>
                </c:pt>
              </c:strCache>
            </c:strRef>
          </c:cat>
          <c:val>
            <c:numRef>
              <c:f>'4.1. Analisis Hasil '!$J$21:$J$23</c:f>
              <c:numCache>
                <c:formatCode>General</c:formatCode>
                <c:ptCount val="3"/>
                <c:pt idx="0">
                  <c:v>13</c:v>
                </c:pt>
                <c:pt idx="1">
                  <c:v>13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64-4A29-9B8D-9D0736B3A011}"/>
            </c:ext>
          </c:extLst>
        </c:ser>
        <c:ser>
          <c:idx val="3"/>
          <c:order val="3"/>
          <c:tx>
            <c:strRef>
              <c:f>'4.1. Analisis Hasil '!$K$20</c:f>
              <c:strCache>
                <c:ptCount val="1"/>
                <c:pt idx="0">
                  <c:v>Quarter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(times order)</c:v>
                </c:pt>
                <c:pt idx="1">
                  <c:v>Light blue (times order)</c:v>
                </c:pt>
                <c:pt idx="2">
                  <c:v>Mix (times order)</c:v>
                </c:pt>
              </c:strCache>
            </c:strRef>
          </c:cat>
          <c:val>
            <c:numRef>
              <c:f>'4.1. Analisis Hasil '!$K$21:$K$23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64-4A29-9B8D-9D0736B3A011}"/>
            </c:ext>
          </c:extLst>
        </c:ser>
        <c:ser>
          <c:idx val="4"/>
          <c:order val="4"/>
          <c:tx>
            <c:strRef>
              <c:f>'4.1. Analisis Hasil '!$L$20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'4.1. Analisis Hasil '!$G$21:$G$23</c:f>
              <c:strCache>
                <c:ptCount val="3"/>
                <c:pt idx="0">
                  <c:v>Clear (times order)</c:v>
                </c:pt>
                <c:pt idx="1">
                  <c:v>Light blue (times order)</c:v>
                </c:pt>
                <c:pt idx="2">
                  <c:v>Mix (times order)</c:v>
                </c:pt>
              </c:strCache>
            </c:strRef>
          </c:cat>
          <c:val>
            <c:numRef>
              <c:f>'4.1. Analisis Hasil '!$L$21:$L$23</c:f>
              <c:numCache>
                <c:formatCode>0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64-4A29-9B8D-9D0736B3A0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0154143"/>
        <c:axId val="1650149343"/>
      </c:barChart>
      <c:catAx>
        <c:axId val="1650154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49343"/>
        <c:crosses val="autoZero"/>
        <c:auto val="1"/>
        <c:lblAlgn val="ctr"/>
        <c:lblOffset val="100"/>
        <c:noMultiLvlLbl val="0"/>
      </c:catAx>
      <c:valAx>
        <c:axId val="16501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 b="1"/>
                  <a:t>times order</a:t>
                </a:r>
              </a:p>
            </c:rich>
          </c:tx>
          <c:layout>
            <c:manualLayout>
              <c:xMode val="edge"/>
              <c:yMode val="edge"/>
              <c:x val="4.9614719310550538E-2"/>
              <c:y val="0.32165234502345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1541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17</xdr:row>
      <xdr:rowOff>95250</xdr:rowOff>
    </xdr:from>
    <xdr:to>
      <xdr:col>6</xdr:col>
      <xdr:colOff>333375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6AEF7-6530-DC79-5CA7-7CE241E22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17</xdr:row>
      <xdr:rowOff>0</xdr:rowOff>
    </xdr:from>
    <xdr:to>
      <xdr:col>11</xdr:col>
      <xdr:colOff>381000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40B676-2D9F-A794-EAC6-904B075B9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50</xdr:row>
      <xdr:rowOff>19050</xdr:rowOff>
    </xdr:from>
    <xdr:to>
      <xdr:col>5</xdr:col>
      <xdr:colOff>752475</xdr:colOff>
      <xdr:row>64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2646FD-0E95-BE35-A3E9-06FFBD1A9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1638300</xdr:colOff>
      <xdr:row>23</xdr:row>
      <xdr:rowOff>180975</xdr:rowOff>
    </xdr:from>
    <xdr:to>
      <xdr:col>9</xdr:col>
      <xdr:colOff>857250</xdr:colOff>
      <xdr:row>38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A9844-4E67-5EBC-48F8-DB786957C2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18</xdr:row>
      <xdr:rowOff>128587</xdr:rowOff>
    </xdr:from>
    <xdr:to>
      <xdr:col>12</xdr:col>
      <xdr:colOff>1104900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7BF250-C6FC-44B9-B3A6-82694E346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18</xdr:row>
      <xdr:rowOff>128587</xdr:rowOff>
    </xdr:from>
    <xdr:to>
      <xdr:col>12</xdr:col>
      <xdr:colOff>1104900</xdr:colOff>
      <xdr:row>33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1395DB-91F1-471F-89CA-BEDDAD5DD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1133475</xdr:colOff>
      <xdr:row>0</xdr:row>
      <xdr:rowOff>142875</xdr:rowOff>
    </xdr:from>
    <xdr:to>
      <xdr:col>4</xdr:col>
      <xdr:colOff>695325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055690-8D63-B6F3-8246-EBA3A4FBB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838199</xdr:colOff>
      <xdr:row>40</xdr:row>
      <xdr:rowOff>114301</xdr:rowOff>
    </xdr:from>
    <xdr:to>
      <xdr:col>4</xdr:col>
      <xdr:colOff>400049</xdr:colOff>
      <xdr:row>59</xdr:row>
      <xdr:rowOff>95251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EF2B359-C3E0-46A8-864C-74F40A5D1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1028700</xdr:colOff>
      <xdr:row>46</xdr:row>
      <xdr:rowOff>33337</xdr:rowOff>
    </xdr:from>
    <xdr:to>
      <xdr:col>10</xdr:col>
      <xdr:colOff>914400</xdr:colOff>
      <xdr:row>64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458928-41B9-3701-C021-1F607881D1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39218</xdr:colOff>
      <xdr:row>1</xdr:row>
      <xdr:rowOff>78441</xdr:rowOff>
    </xdr:from>
    <xdr:to>
      <xdr:col>21</xdr:col>
      <xdr:colOff>375394</xdr:colOff>
      <xdr:row>15</xdr:row>
      <xdr:rowOff>8964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F3ADA-7D3F-4FF8-CBB5-200F48CBE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0</xdr:row>
      <xdr:rowOff>57150</xdr:rowOff>
    </xdr:from>
    <xdr:to>
      <xdr:col>17</xdr:col>
      <xdr:colOff>228601</xdr:colOff>
      <xdr:row>20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DA994C-9150-73B3-4462-0E8CF357E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238125</xdr:colOff>
      <xdr:row>0</xdr:row>
      <xdr:rowOff>0</xdr:rowOff>
    </xdr:from>
    <xdr:to>
      <xdr:col>26</xdr:col>
      <xdr:colOff>447675</xdr:colOff>
      <xdr:row>20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CB6F06-4B97-C840-9E9D-8054BDADB6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lius\OneDrive\Documents\Dokumen%20Julio\Skripsi\Seminar%202\Pengolahan%20Seminar%202.xlsx" TargetMode="External"/><Relationship Id="rId1" Type="http://schemas.openxmlformats.org/officeDocument/2006/relationships/externalLinkPath" Target="file:///C:\Users\Yulius\OneDrive\Documents\Dokumen%20Julio\Skripsi\Seminar%202\Pengolahan%20Seminar%202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Yulius\OneDrive\Documents\Dokumen%20Julio\Skripsi\Seminar%202\Output%20Data%20Model%20Final.xlsx" TargetMode="External"/><Relationship Id="rId1" Type="http://schemas.openxmlformats.org/officeDocument/2006/relationships/externalLinkPath" Target="file:///C:\Users\Yulius\OneDrive\Documents\Dokumen%20Julio\Skripsi\Seminar%202\Output%20Data%20Model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mand"/>
      <sheetName val="Costs"/>
      <sheetName val="CL"/>
      <sheetName val="LB"/>
      <sheetName val="MX"/>
      <sheetName val="All"/>
      <sheetName val="Problem"/>
      <sheetName val="Uji Distribusi"/>
      <sheetName val="Forecast"/>
      <sheetName val="SS"/>
      <sheetName val="Sebelum"/>
      <sheetName val="Output_All"/>
      <sheetName val="Output_Forecast"/>
      <sheetName val="Sesudah"/>
      <sheetName val="Stochastic"/>
      <sheetName val="Stochastic (2)"/>
      <sheetName val="Contoh (2)"/>
      <sheetName val="Contoh"/>
      <sheetName val="Hasil"/>
    </sheetNames>
    <sheetDataSet>
      <sheetData sheetId="0" refreshError="1"/>
      <sheetData sheetId="1" refreshError="1"/>
      <sheetData sheetId="2" refreshError="1"/>
      <sheetData sheetId="3">
        <row r="2">
          <cell r="B2">
            <v>0</v>
          </cell>
        </row>
        <row r="3">
          <cell r="B3">
            <v>0</v>
          </cell>
        </row>
        <row r="4">
          <cell r="B4">
            <v>10361</v>
          </cell>
        </row>
        <row r="5">
          <cell r="B5">
            <v>9765</v>
          </cell>
        </row>
        <row r="6">
          <cell r="B6">
            <v>5590</v>
          </cell>
        </row>
        <row r="7">
          <cell r="B7">
            <v>22140</v>
          </cell>
        </row>
        <row r="8">
          <cell r="B8">
            <v>9590</v>
          </cell>
        </row>
        <row r="9">
          <cell r="B9">
            <v>10300</v>
          </cell>
        </row>
        <row r="10">
          <cell r="B10">
            <v>0</v>
          </cell>
        </row>
        <row r="11">
          <cell r="B11">
            <v>16290</v>
          </cell>
        </row>
        <row r="12">
          <cell r="B12">
            <v>6040</v>
          </cell>
        </row>
        <row r="13">
          <cell r="B13">
            <v>13240</v>
          </cell>
        </row>
        <row r="14">
          <cell r="B14">
            <v>3760</v>
          </cell>
        </row>
        <row r="15">
          <cell r="B15">
            <v>11050</v>
          </cell>
        </row>
        <row r="16">
          <cell r="B16">
            <v>3440</v>
          </cell>
        </row>
        <row r="17">
          <cell r="B17">
            <v>0</v>
          </cell>
        </row>
        <row r="18">
          <cell r="B18">
            <v>11673.5</v>
          </cell>
        </row>
        <row r="19">
          <cell r="B19">
            <v>11520</v>
          </cell>
        </row>
        <row r="20">
          <cell r="B20">
            <v>10660</v>
          </cell>
        </row>
        <row r="21">
          <cell r="B21">
            <v>5350</v>
          </cell>
        </row>
        <row r="22">
          <cell r="B22">
            <v>17112</v>
          </cell>
        </row>
        <row r="23">
          <cell r="B23">
            <v>10294</v>
          </cell>
        </row>
        <row r="24">
          <cell r="B24">
            <v>0</v>
          </cell>
        </row>
        <row r="25">
          <cell r="B25">
            <v>13320</v>
          </cell>
        </row>
        <row r="26">
          <cell r="B26">
            <v>7060</v>
          </cell>
        </row>
        <row r="27">
          <cell r="B27">
            <v>9750</v>
          </cell>
        </row>
        <row r="28">
          <cell r="B28">
            <v>4680</v>
          </cell>
        </row>
        <row r="29">
          <cell r="B29">
            <v>0</v>
          </cell>
        </row>
        <row r="30">
          <cell r="B30">
            <v>5215</v>
          </cell>
        </row>
        <row r="31">
          <cell r="B31">
            <v>0</v>
          </cell>
        </row>
        <row r="32">
          <cell r="B32">
            <v>8250</v>
          </cell>
        </row>
        <row r="33">
          <cell r="B33">
            <v>0</v>
          </cell>
        </row>
        <row r="34">
          <cell r="B34">
            <v>16230</v>
          </cell>
        </row>
        <row r="35">
          <cell r="B35">
            <v>11826</v>
          </cell>
        </row>
        <row r="36">
          <cell r="B36">
            <v>11100</v>
          </cell>
        </row>
        <row r="37">
          <cell r="B37">
            <v>11460</v>
          </cell>
        </row>
        <row r="38">
          <cell r="B38">
            <v>0</v>
          </cell>
        </row>
        <row r="39">
          <cell r="B39">
            <v>12070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13910</v>
          </cell>
        </row>
        <row r="56">
          <cell r="B56">
            <v>11620</v>
          </cell>
        </row>
        <row r="57">
          <cell r="B57">
            <v>12550</v>
          </cell>
        </row>
        <row r="58">
          <cell r="B58">
            <v>12740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18730</v>
          </cell>
        </row>
        <row r="62">
          <cell r="B62">
            <v>11141</v>
          </cell>
        </row>
        <row r="63">
          <cell r="B63">
            <v>0</v>
          </cell>
        </row>
        <row r="64">
          <cell r="B64">
            <v>8480</v>
          </cell>
        </row>
        <row r="65">
          <cell r="B65">
            <v>5690</v>
          </cell>
        </row>
        <row r="66">
          <cell r="B66">
            <v>0</v>
          </cell>
        </row>
        <row r="67">
          <cell r="B67">
            <v>10820</v>
          </cell>
        </row>
        <row r="68">
          <cell r="B68">
            <v>11910</v>
          </cell>
        </row>
        <row r="69">
          <cell r="B69">
            <v>3940</v>
          </cell>
        </row>
        <row r="70">
          <cell r="B70">
            <v>11580</v>
          </cell>
        </row>
        <row r="71">
          <cell r="B71">
            <v>12410</v>
          </cell>
        </row>
        <row r="72">
          <cell r="B72">
            <v>12430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10120</v>
          </cell>
        </row>
        <row r="76">
          <cell r="B76">
            <v>0</v>
          </cell>
        </row>
        <row r="77">
          <cell r="B77">
            <v>3607.2</v>
          </cell>
        </row>
        <row r="78">
          <cell r="B78">
            <v>5070</v>
          </cell>
        </row>
        <row r="79">
          <cell r="B79">
            <v>3910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11720</v>
          </cell>
        </row>
        <row r="89">
          <cell r="B89">
            <v>7820</v>
          </cell>
        </row>
        <row r="90">
          <cell r="B90">
            <v>13774.4</v>
          </cell>
        </row>
        <row r="91">
          <cell r="B91">
            <v>12080</v>
          </cell>
        </row>
        <row r="92">
          <cell r="B92">
            <v>3376</v>
          </cell>
        </row>
        <row r="93">
          <cell r="B93">
            <v>2137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3122</v>
          </cell>
        </row>
        <row r="97">
          <cell r="B97">
            <v>15569.6</v>
          </cell>
        </row>
        <row r="98">
          <cell r="B98">
            <v>9532</v>
          </cell>
        </row>
        <row r="99">
          <cell r="B99">
            <v>10776</v>
          </cell>
        </row>
        <row r="100">
          <cell r="B100">
            <v>8990</v>
          </cell>
        </row>
        <row r="101">
          <cell r="B101">
            <v>0</v>
          </cell>
        </row>
        <row r="102">
          <cell r="B102">
            <v>13750</v>
          </cell>
        </row>
        <row r="103">
          <cell r="B103">
            <v>3259.6</v>
          </cell>
        </row>
        <row r="104">
          <cell r="B104">
            <v>2080</v>
          </cell>
        </row>
        <row r="105">
          <cell r="B105">
            <v>2850</v>
          </cell>
        </row>
        <row r="106">
          <cell r="B106">
            <v>0</v>
          </cell>
        </row>
        <row r="107">
          <cell r="B107">
            <v>12877</v>
          </cell>
        </row>
        <row r="108">
          <cell r="B108">
            <v>0</v>
          </cell>
        </row>
        <row r="109">
          <cell r="B109">
            <v>2460</v>
          </cell>
        </row>
        <row r="110">
          <cell r="B110">
            <v>3535.6</v>
          </cell>
        </row>
        <row r="111">
          <cell r="B111">
            <v>3641</v>
          </cell>
        </row>
        <row r="112">
          <cell r="B112">
            <v>2400</v>
          </cell>
        </row>
        <row r="113">
          <cell r="B113">
            <v>28922.400000000001</v>
          </cell>
        </row>
        <row r="114">
          <cell r="B114">
            <v>8138.8</v>
          </cell>
        </row>
        <row r="115">
          <cell r="B115">
            <v>0</v>
          </cell>
        </row>
        <row r="116">
          <cell r="B116">
            <v>13468.2</v>
          </cell>
        </row>
        <row r="117">
          <cell r="B117">
            <v>12760</v>
          </cell>
        </row>
        <row r="118">
          <cell r="B118">
            <v>10079</v>
          </cell>
        </row>
        <row r="119">
          <cell r="B119">
            <v>10650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12370</v>
          </cell>
        </row>
        <row r="132">
          <cell r="B132">
            <v>11260</v>
          </cell>
        </row>
        <row r="133">
          <cell r="B133">
            <v>10964</v>
          </cell>
        </row>
        <row r="134">
          <cell r="B134">
            <v>0</v>
          </cell>
        </row>
        <row r="135">
          <cell r="B135">
            <v>1550</v>
          </cell>
        </row>
        <row r="136">
          <cell r="B136">
            <v>0</v>
          </cell>
        </row>
        <row r="137">
          <cell r="B137">
            <v>12439</v>
          </cell>
        </row>
        <row r="138">
          <cell r="B138">
            <v>4990</v>
          </cell>
        </row>
        <row r="139">
          <cell r="B139">
            <v>2400</v>
          </cell>
        </row>
        <row r="140">
          <cell r="B140">
            <v>2680</v>
          </cell>
        </row>
        <row r="141">
          <cell r="B141">
            <v>5294</v>
          </cell>
        </row>
        <row r="142">
          <cell r="B142">
            <v>7792.4</v>
          </cell>
        </row>
        <row r="143">
          <cell r="B143">
            <v>0</v>
          </cell>
        </row>
        <row r="144">
          <cell r="B144">
            <v>5252.6</v>
          </cell>
        </row>
        <row r="145">
          <cell r="B145">
            <v>4508.3999999999996</v>
          </cell>
        </row>
        <row r="146">
          <cell r="B146">
            <v>4393.2</v>
          </cell>
        </row>
        <row r="147">
          <cell r="B147">
            <v>4008.1999999999994</v>
          </cell>
        </row>
        <row r="148">
          <cell r="B148">
            <v>3650.8</v>
          </cell>
        </row>
        <row r="149">
          <cell r="B149">
            <v>5337.6</v>
          </cell>
        </row>
        <row r="150">
          <cell r="B150">
            <v>5134.6000000000004</v>
          </cell>
        </row>
        <row r="151">
          <cell r="B151">
            <v>6172.8</v>
          </cell>
        </row>
        <row r="152">
          <cell r="B152">
            <v>7699.6</v>
          </cell>
        </row>
        <row r="153">
          <cell r="B153">
            <v>2665.8</v>
          </cell>
        </row>
        <row r="154">
          <cell r="B154">
            <v>5988.2</v>
          </cell>
        </row>
        <row r="155">
          <cell r="B155">
            <v>10918.2</v>
          </cell>
        </row>
        <row r="156">
          <cell r="B156">
            <v>1061.8</v>
          </cell>
        </row>
        <row r="157">
          <cell r="B157">
            <v>0</v>
          </cell>
        </row>
        <row r="158">
          <cell r="B158">
            <v>7212.4</v>
          </cell>
        </row>
        <row r="159">
          <cell r="B159">
            <v>3724</v>
          </cell>
        </row>
        <row r="160">
          <cell r="B160">
            <v>11305</v>
          </cell>
        </row>
        <row r="161">
          <cell r="B161">
            <v>12066.2</v>
          </cell>
        </row>
        <row r="162">
          <cell r="B162">
            <v>8690</v>
          </cell>
        </row>
        <row r="163">
          <cell r="B163">
            <v>5440</v>
          </cell>
        </row>
        <row r="164">
          <cell r="B164">
            <v>0</v>
          </cell>
        </row>
        <row r="165">
          <cell r="B165">
            <v>21480</v>
          </cell>
        </row>
        <row r="166">
          <cell r="B166">
            <v>3470</v>
          </cell>
        </row>
        <row r="167">
          <cell r="B167">
            <v>11310</v>
          </cell>
        </row>
        <row r="168">
          <cell r="B168">
            <v>11270</v>
          </cell>
        </row>
        <row r="169">
          <cell r="B169">
            <v>11060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4019.9999999999995</v>
          </cell>
        </row>
        <row r="178">
          <cell r="B178">
            <v>3798.4</v>
          </cell>
        </row>
        <row r="179">
          <cell r="B179">
            <v>4020.4000000000005</v>
          </cell>
        </row>
        <row r="180">
          <cell r="B180">
            <v>1988.8</v>
          </cell>
        </row>
        <row r="181">
          <cell r="B181">
            <v>10595.8</v>
          </cell>
        </row>
        <row r="182">
          <cell r="B182">
            <v>4766.3999999999996</v>
          </cell>
        </row>
        <row r="183">
          <cell r="B183">
            <v>14375.4</v>
          </cell>
        </row>
        <row r="184">
          <cell r="B184">
            <v>12601.4</v>
          </cell>
        </row>
        <row r="185">
          <cell r="B185">
            <v>0</v>
          </cell>
        </row>
        <row r="186">
          <cell r="B186">
            <v>10740.2</v>
          </cell>
        </row>
        <row r="187">
          <cell r="B187">
            <v>11910</v>
          </cell>
        </row>
        <row r="188">
          <cell r="B188">
            <v>0</v>
          </cell>
        </row>
        <row r="189">
          <cell r="B189">
            <v>6000</v>
          </cell>
        </row>
        <row r="190">
          <cell r="B190">
            <v>4610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12349.4</v>
          </cell>
        </row>
        <row r="194">
          <cell r="B194">
            <v>12040</v>
          </cell>
        </row>
        <row r="195">
          <cell r="B195">
            <v>7970</v>
          </cell>
        </row>
        <row r="196">
          <cell r="B196">
            <v>6725.2</v>
          </cell>
        </row>
        <row r="197">
          <cell r="B197">
            <v>8930</v>
          </cell>
        </row>
        <row r="198">
          <cell r="B198">
            <v>13210</v>
          </cell>
        </row>
        <row r="199">
          <cell r="B199">
            <v>0</v>
          </cell>
        </row>
        <row r="200">
          <cell r="B200">
            <v>5744</v>
          </cell>
        </row>
        <row r="201">
          <cell r="B201">
            <v>3325</v>
          </cell>
        </row>
        <row r="202">
          <cell r="B202">
            <v>12620</v>
          </cell>
        </row>
        <row r="203">
          <cell r="B203">
            <v>12550</v>
          </cell>
        </row>
        <row r="204">
          <cell r="B204">
            <v>6660</v>
          </cell>
        </row>
        <row r="205">
          <cell r="B205">
            <v>5600</v>
          </cell>
        </row>
        <row r="206">
          <cell r="B206">
            <v>11430</v>
          </cell>
        </row>
        <row r="207">
          <cell r="B207">
            <v>12961</v>
          </cell>
        </row>
        <row r="208">
          <cell r="B208">
            <v>11400</v>
          </cell>
        </row>
        <row r="209">
          <cell r="B209">
            <v>12650</v>
          </cell>
        </row>
        <row r="210">
          <cell r="B210">
            <v>6612.4</v>
          </cell>
        </row>
        <row r="211">
          <cell r="B211">
            <v>3160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6760</v>
          </cell>
        </row>
        <row r="215">
          <cell r="B215">
            <v>5360</v>
          </cell>
        </row>
        <row r="216">
          <cell r="B216">
            <v>6790</v>
          </cell>
        </row>
        <row r="217">
          <cell r="B217">
            <v>4210</v>
          </cell>
        </row>
        <row r="218">
          <cell r="B218">
            <v>2470</v>
          </cell>
        </row>
        <row r="219">
          <cell r="B219">
            <v>10520</v>
          </cell>
        </row>
        <row r="220">
          <cell r="B220">
            <v>0</v>
          </cell>
        </row>
        <row r="221">
          <cell r="B221">
            <v>10110</v>
          </cell>
        </row>
        <row r="222">
          <cell r="B222">
            <v>4320</v>
          </cell>
        </row>
        <row r="223">
          <cell r="B223">
            <v>4130</v>
          </cell>
        </row>
        <row r="224">
          <cell r="B224">
            <v>0</v>
          </cell>
        </row>
        <row r="225">
          <cell r="B225">
            <v>3420</v>
          </cell>
        </row>
        <row r="226">
          <cell r="B226">
            <v>1340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1650</v>
          </cell>
        </row>
        <row r="230">
          <cell r="B230">
            <v>0</v>
          </cell>
        </row>
        <row r="231">
          <cell r="B231">
            <v>0</v>
          </cell>
        </row>
        <row r="232">
          <cell r="B232">
            <v>11220</v>
          </cell>
        </row>
        <row r="233">
          <cell r="B233">
            <v>1710</v>
          </cell>
        </row>
        <row r="234">
          <cell r="B234">
            <v>0</v>
          </cell>
        </row>
        <row r="235">
          <cell r="B235">
            <v>2380</v>
          </cell>
        </row>
        <row r="236">
          <cell r="B236">
            <v>3130</v>
          </cell>
        </row>
        <row r="237">
          <cell r="B237">
            <v>10440</v>
          </cell>
        </row>
        <row r="238">
          <cell r="B238">
            <v>0</v>
          </cell>
        </row>
        <row r="239">
          <cell r="B239">
            <v>2900</v>
          </cell>
        </row>
        <row r="240">
          <cell r="B240">
            <v>1810</v>
          </cell>
        </row>
        <row r="241">
          <cell r="B241">
            <v>0</v>
          </cell>
        </row>
        <row r="242">
          <cell r="B242">
            <v>10630</v>
          </cell>
        </row>
        <row r="243">
          <cell r="B243">
            <v>11440</v>
          </cell>
        </row>
        <row r="244">
          <cell r="B244">
            <v>1932</v>
          </cell>
        </row>
        <row r="245">
          <cell r="B245">
            <v>5460</v>
          </cell>
        </row>
        <row r="246">
          <cell r="B246">
            <v>3110</v>
          </cell>
        </row>
        <row r="247">
          <cell r="B247">
            <v>2960</v>
          </cell>
        </row>
        <row r="248">
          <cell r="B248">
            <v>10570</v>
          </cell>
        </row>
        <row r="249">
          <cell r="B249">
            <v>4160</v>
          </cell>
        </row>
        <row r="250">
          <cell r="B250">
            <v>13240</v>
          </cell>
        </row>
        <row r="251">
          <cell r="B251">
            <v>3610</v>
          </cell>
        </row>
        <row r="252">
          <cell r="B252">
            <v>10690</v>
          </cell>
        </row>
        <row r="253">
          <cell r="B253">
            <v>7640</v>
          </cell>
        </row>
        <row r="254">
          <cell r="B254">
            <v>5110</v>
          </cell>
        </row>
        <row r="255">
          <cell r="B255">
            <v>0</v>
          </cell>
        </row>
        <row r="256">
          <cell r="B256">
            <v>13730</v>
          </cell>
        </row>
        <row r="257">
          <cell r="B257">
            <v>7832.6</v>
          </cell>
        </row>
        <row r="258">
          <cell r="B258">
            <v>5450</v>
          </cell>
        </row>
        <row r="259">
          <cell r="B259">
            <v>4490</v>
          </cell>
        </row>
        <row r="260">
          <cell r="B260">
            <v>5594</v>
          </cell>
        </row>
        <row r="261">
          <cell r="B261">
            <v>9630</v>
          </cell>
        </row>
        <row r="262">
          <cell r="B262">
            <v>0</v>
          </cell>
        </row>
        <row r="263">
          <cell r="B263">
            <v>5523</v>
          </cell>
        </row>
        <row r="264">
          <cell r="B264">
            <v>12197</v>
          </cell>
        </row>
        <row r="265">
          <cell r="B265">
            <v>11252</v>
          </cell>
        </row>
        <row r="266">
          <cell r="B266">
            <v>5680</v>
          </cell>
        </row>
        <row r="267">
          <cell r="B267">
            <v>11410</v>
          </cell>
        </row>
        <row r="268">
          <cell r="B268">
            <v>8903</v>
          </cell>
        </row>
        <row r="269">
          <cell r="B269">
            <v>11300</v>
          </cell>
        </row>
        <row r="270">
          <cell r="B270">
            <v>4190</v>
          </cell>
        </row>
        <row r="271">
          <cell r="B271">
            <v>4430</v>
          </cell>
        </row>
        <row r="272">
          <cell r="B272">
            <v>4420</v>
          </cell>
        </row>
        <row r="273">
          <cell r="B273">
            <v>8205</v>
          </cell>
        </row>
        <row r="274">
          <cell r="B274">
            <v>5010</v>
          </cell>
        </row>
        <row r="275">
          <cell r="B275">
            <v>11827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13500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12527</v>
          </cell>
        </row>
        <row r="282">
          <cell r="B282">
            <v>4160</v>
          </cell>
        </row>
        <row r="283">
          <cell r="B283">
            <v>0</v>
          </cell>
        </row>
        <row r="284">
          <cell r="B284">
            <v>11910</v>
          </cell>
        </row>
        <row r="285">
          <cell r="B285">
            <v>3240</v>
          </cell>
        </row>
        <row r="286">
          <cell r="B286">
            <v>11410</v>
          </cell>
        </row>
        <row r="287">
          <cell r="B287">
            <v>3250</v>
          </cell>
        </row>
        <row r="288">
          <cell r="B288">
            <v>5250</v>
          </cell>
        </row>
        <row r="289">
          <cell r="B289">
            <v>4300</v>
          </cell>
        </row>
        <row r="290">
          <cell r="B290">
            <v>0</v>
          </cell>
        </row>
        <row r="291">
          <cell r="B291">
            <v>4480</v>
          </cell>
        </row>
        <row r="292">
          <cell r="B292">
            <v>5410</v>
          </cell>
        </row>
        <row r="293">
          <cell r="B293">
            <v>6190</v>
          </cell>
        </row>
        <row r="294">
          <cell r="B294">
            <v>4800</v>
          </cell>
        </row>
        <row r="295">
          <cell r="B295">
            <v>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2450</v>
          </cell>
        </row>
        <row r="300">
          <cell r="B300">
            <v>0</v>
          </cell>
        </row>
        <row r="301">
          <cell r="B301">
            <v>3510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12615</v>
          </cell>
        </row>
        <row r="306">
          <cell r="B306">
            <v>0</v>
          </cell>
        </row>
        <row r="307">
          <cell r="B307">
            <v>11940</v>
          </cell>
        </row>
        <row r="308">
          <cell r="B308">
            <v>11280</v>
          </cell>
        </row>
        <row r="309">
          <cell r="B309">
            <v>17470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15310</v>
          </cell>
        </row>
        <row r="313">
          <cell r="B313">
            <v>4410</v>
          </cell>
        </row>
        <row r="314">
          <cell r="B314">
            <v>7380</v>
          </cell>
        </row>
        <row r="315">
          <cell r="B315">
            <v>16540</v>
          </cell>
        </row>
        <row r="316">
          <cell r="B316">
            <v>8380</v>
          </cell>
        </row>
        <row r="317">
          <cell r="B317">
            <v>9290</v>
          </cell>
        </row>
        <row r="318">
          <cell r="B318">
            <v>0</v>
          </cell>
        </row>
        <row r="319">
          <cell r="B319">
            <v>8790</v>
          </cell>
        </row>
        <row r="320">
          <cell r="B320">
            <v>6060</v>
          </cell>
        </row>
        <row r="321">
          <cell r="B321">
            <v>12150</v>
          </cell>
        </row>
        <row r="322">
          <cell r="B322">
            <v>9810</v>
          </cell>
        </row>
        <row r="323">
          <cell r="B323">
            <v>15670.6</v>
          </cell>
        </row>
        <row r="324">
          <cell r="B324">
            <v>10000</v>
          </cell>
        </row>
        <row r="325">
          <cell r="B325">
            <v>0</v>
          </cell>
        </row>
        <row r="326">
          <cell r="B326">
            <v>13500</v>
          </cell>
        </row>
        <row r="327">
          <cell r="B327">
            <v>18000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11770</v>
          </cell>
        </row>
        <row r="336">
          <cell r="B336">
            <v>0</v>
          </cell>
        </row>
        <row r="337">
          <cell r="B337">
            <v>16120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11180</v>
          </cell>
        </row>
        <row r="351">
          <cell r="B351">
            <v>14400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4">
        <row r="2">
          <cell r="B2">
            <v>0</v>
          </cell>
        </row>
        <row r="3">
          <cell r="B3">
            <v>0</v>
          </cell>
        </row>
        <row r="4">
          <cell r="B4">
            <v>18980</v>
          </cell>
        </row>
        <row r="5">
          <cell r="B5">
            <v>13690</v>
          </cell>
        </row>
        <row r="6">
          <cell r="B6">
            <v>11960</v>
          </cell>
        </row>
        <row r="7">
          <cell r="B7">
            <v>11940</v>
          </cell>
        </row>
        <row r="8">
          <cell r="B8">
            <v>16470</v>
          </cell>
        </row>
        <row r="9">
          <cell r="B9">
            <v>15260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11020</v>
          </cell>
        </row>
        <row r="13">
          <cell r="B13">
            <v>0</v>
          </cell>
        </row>
        <row r="14">
          <cell r="B14">
            <v>14240</v>
          </cell>
        </row>
        <row r="15">
          <cell r="B15">
            <v>14660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14220</v>
          </cell>
        </row>
        <row r="19">
          <cell r="B19">
            <v>0</v>
          </cell>
        </row>
        <row r="20">
          <cell r="B20">
            <v>14480</v>
          </cell>
        </row>
        <row r="21">
          <cell r="B21">
            <v>13320</v>
          </cell>
        </row>
        <row r="22">
          <cell r="B22">
            <v>19000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15834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18540</v>
          </cell>
        </row>
        <row r="29">
          <cell r="B29">
            <v>0</v>
          </cell>
        </row>
        <row r="30">
          <cell r="B30">
            <v>19930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0</v>
          </cell>
        </row>
        <row r="34">
          <cell r="B34">
            <v>0</v>
          </cell>
        </row>
        <row r="35">
          <cell r="B35">
            <v>18680</v>
          </cell>
        </row>
        <row r="36">
          <cell r="B36">
            <v>0</v>
          </cell>
        </row>
        <row r="37">
          <cell r="B37">
            <v>20000</v>
          </cell>
        </row>
        <row r="38">
          <cell r="B38">
            <v>0</v>
          </cell>
        </row>
        <row r="39">
          <cell r="B39">
            <v>8000</v>
          </cell>
        </row>
        <row r="40">
          <cell r="B40">
            <v>0</v>
          </cell>
        </row>
        <row r="41">
          <cell r="B41">
            <v>3400</v>
          </cell>
        </row>
        <row r="42">
          <cell r="B42">
            <v>7650</v>
          </cell>
        </row>
        <row r="43">
          <cell r="B43">
            <v>2125</v>
          </cell>
        </row>
        <row r="44">
          <cell r="B44">
            <v>1890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3460</v>
          </cell>
        </row>
        <row r="49">
          <cell r="B49">
            <v>3470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11235</v>
          </cell>
        </row>
        <row r="54">
          <cell r="B54">
            <v>4250</v>
          </cell>
        </row>
        <row r="55">
          <cell r="B55">
            <v>12500</v>
          </cell>
        </row>
        <row r="56">
          <cell r="B56">
            <v>0</v>
          </cell>
        </row>
        <row r="57">
          <cell r="B57">
            <v>3740</v>
          </cell>
        </row>
        <row r="58">
          <cell r="B58">
            <v>12230</v>
          </cell>
        </row>
        <row r="59">
          <cell r="B59">
            <v>0</v>
          </cell>
        </row>
        <row r="60">
          <cell r="B60">
            <v>15590</v>
          </cell>
        </row>
        <row r="61">
          <cell r="B61">
            <v>15280</v>
          </cell>
        </row>
        <row r="62">
          <cell r="B62">
            <v>16570</v>
          </cell>
        </row>
        <row r="63">
          <cell r="B63">
            <v>16850</v>
          </cell>
        </row>
        <row r="64">
          <cell r="B64">
            <v>15020</v>
          </cell>
        </row>
        <row r="65">
          <cell r="B65">
            <v>5860</v>
          </cell>
        </row>
        <row r="66">
          <cell r="B66">
            <v>0</v>
          </cell>
        </row>
        <row r="67">
          <cell r="B67">
            <v>17190</v>
          </cell>
        </row>
        <row r="68">
          <cell r="B68">
            <v>3920</v>
          </cell>
        </row>
        <row r="69">
          <cell r="B69">
            <v>3010</v>
          </cell>
        </row>
        <row r="70">
          <cell r="B70">
            <v>2310</v>
          </cell>
        </row>
        <row r="71">
          <cell r="B71">
            <v>6730</v>
          </cell>
        </row>
        <row r="72">
          <cell r="B72">
            <v>13270</v>
          </cell>
        </row>
        <row r="73">
          <cell r="B73">
            <v>0</v>
          </cell>
        </row>
        <row r="74">
          <cell r="B74">
            <v>4670</v>
          </cell>
        </row>
        <row r="75">
          <cell r="B75">
            <v>6850</v>
          </cell>
        </row>
        <row r="76">
          <cell r="B76">
            <v>0</v>
          </cell>
        </row>
        <row r="77">
          <cell r="B77">
            <v>12427.2</v>
          </cell>
        </row>
        <row r="78">
          <cell r="B78">
            <v>7440</v>
          </cell>
        </row>
        <row r="79">
          <cell r="B79">
            <v>13810</v>
          </cell>
        </row>
        <row r="80">
          <cell r="B80">
            <v>0</v>
          </cell>
        </row>
        <row r="81">
          <cell r="B81">
            <v>15740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3960</v>
          </cell>
        </row>
        <row r="86">
          <cell r="B86">
            <v>3500</v>
          </cell>
        </row>
        <row r="87">
          <cell r="B87">
            <v>0</v>
          </cell>
        </row>
        <row r="88">
          <cell r="B88">
            <v>12950</v>
          </cell>
        </row>
        <row r="89">
          <cell r="B89">
            <v>10210</v>
          </cell>
        </row>
        <row r="90">
          <cell r="B90">
            <v>12540</v>
          </cell>
        </row>
        <row r="91">
          <cell r="B91">
            <v>0</v>
          </cell>
        </row>
        <row r="92">
          <cell r="B92">
            <v>7500</v>
          </cell>
        </row>
        <row r="93">
          <cell r="B93">
            <v>7492</v>
          </cell>
        </row>
        <row r="94">
          <cell r="B94">
            <v>0</v>
          </cell>
        </row>
        <row r="95">
          <cell r="B95">
            <v>15060</v>
          </cell>
        </row>
        <row r="96">
          <cell r="B96">
            <v>8268</v>
          </cell>
        </row>
        <row r="97">
          <cell r="B97">
            <v>0</v>
          </cell>
        </row>
        <row r="98">
          <cell r="B98">
            <v>27474</v>
          </cell>
        </row>
        <row r="99">
          <cell r="B99">
            <v>6467</v>
          </cell>
        </row>
        <row r="100">
          <cell r="B100">
            <v>25208.799999999999</v>
          </cell>
        </row>
        <row r="101">
          <cell r="B101">
            <v>4830</v>
          </cell>
        </row>
        <row r="102">
          <cell r="B102">
            <v>0</v>
          </cell>
        </row>
        <row r="103">
          <cell r="B103">
            <v>8787.2000000000007</v>
          </cell>
        </row>
        <row r="104">
          <cell r="B104">
            <v>14380</v>
          </cell>
        </row>
        <row r="105">
          <cell r="B105">
            <v>28102</v>
          </cell>
        </row>
        <row r="106">
          <cell r="B106">
            <v>5463.2</v>
          </cell>
        </row>
        <row r="107">
          <cell r="B107">
            <v>3050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6853.2</v>
          </cell>
        </row>
        <row r="111">
          <cell r="B111">
            <v>8800</v>
          </cell>
        </row>
        <row r="112">
          <cell r="B112">
            <v>10620</v>
          </cell>
        </row>
        <row r="113">
          <cell r="B113">
            <v>20943.400000000001</v>
          </cell>
        </row>
        <row r="114">
          <cell r="B114">
            <v>18401.2</v>
          </cell>
        </row>
        <row r="115">
          <cell r="B115">
            <v>0</v>
          </cell>
        </row>
        <row r="116">
          <cell r="B116">
            <v>12690.2</v>
          </cell>
        </row>
        <row r="117">
          <cell r="B117">
            <v>31710</v>
          </cell>
        </row>
        <row r="118">
          <cell r="B118">
            <v>16285</v>
          </cell>
        </row>
        <row r="119">
          <cell r="B119">
            <v>14960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17460</v>
          </cell>
        </row>
        <row r="131">
          <cell r="B131">
            <v>14410</v>
          </cell>
        </row>
        <row r="132">
          <cell r="B132">
            <v>5260</v>
          </cell>
        </row>
        <row r="133">
          <cell r="B133">
            <v>14680</v>
          </cell>
        </row>
        <row r="134">
          <cell r="B134">
            <v>8042.9999999999991</v>
          </cell>
        </row>
        <row r="135">
          <cell r="B135">
            <v>11440</v>
          </cell>
        </row>
        <row r="136">
          <cell r="B136">
            <v>0</v>
          </cell>
        </row>
        <row r="137">
          <cell r="B137">
            <v>26077</v>
          </cell>
        </row>
        <row r="138">
          <cell r="B138">
            <v>25360</v>
          </cell>
        </row>
        <row r="139">
          <cell r="B139">
            <v>9950</v>
          </cell>
        </row>
        <row r="140">
          <cell r="B140">
            <v>12800</v>
          </cell>
        </row>
        <row r="141">
          <cell r="B141">
            <v>0</v>
          </cell>
        </row>
        <row r="142">
          <cell r="B142">
            <v>8528</v>
          </cell>
        </row>
        <row r="143">
          <cell r="B143">
            <v>0</v>
          </cell>
        </row>
        <row r="144">
          <cell r="B144">
            <v>9341.7999999999993</v>
          </cell>
        </row>
        <row r="145">
          <cell r="B145">
            <v>23421.4</v>
          </cell>
        </row>
        <row r="146">
          <cell r="B146">
            <v>21968.799999999999</v>
          </cell>
        </row>
        <row r="147">
          <cell r="B147">
            <v>8092.0000000000009</v>
          </cell>
        </row>
        <row r="148">
          <cell r="B148">
            <v>7127</v>
          </cell>
        </row>
        <row r="149">
          <cell r="B149">
            <v>10394.200000000001</v>
          </cell>
        </row>
        <row r="150">
          <cell r="B150">
            <v>9322.4</v>
          </cell>
        </row>
        <row r="151">
          <cell r="B151">
            <v>27742.6</v>
          </cell>
        </row>
        <row r="152">
          <cell r="B152">
            <v>7138</v>
          </cell>
        </row>
        <row r="153">
          <cell r="B153">
            <v>9473.6</v>
          </cell>
        </row>
        <row r="154">
          <cell r="B154">
            <v>0</v>
          </cell>
        </row>
        <row r="155">
          <cell r="B155">
            <v>12325.2</v>
          </cell>
        </row>
        <row r="156">
          <cell r="B156">
            <v>17106</v>
          </cell>
        </row>
        <row r="157">
          <cell r="B157">
            <v>0</v>
          </cell>
        </row>
        <row r="158">
          <cell r="B158">
            <v>6319</v>
          </cell>
        </row>
        <row r="159">
          <cell r="B159">
            <v>9883</v>
          </cell>
        </row>
        <row r="160">
          <cell r="B160">
            <v>1500</v>
          </cell>
        </row>
        <row r="161">
          <cell r="B161">
            <v>10606.2</v>
          </cell>
        </row>
        <row r="162">
          <cell r="B162">
            <v>8540</v>
          </cell>
        </row>
        <row r="163">
          <cell r="B163">
            <v>25897.8</v>
          </cell>
        </row>
        <row r="164">
          <cell r="B164">
            <v>0</v>
          </cell>
        </row>
        <row r="165">
          <cell r="B165">
            <v>13218.6</v>
          </cell>
        </row>
        <row r="166">
          <cell r="B166">
            <v>9377.2000000000007</v>
          </cell>
        </row>
        <row r="167">
          <cell r="B167">
            <v>3570</v>
          </cell>
        </row>
        <row r="168">
          <cell r="B168">
            <v>5610</v>
          </cell>
        </row>
        <row r="169">
          <cell r="B169">
            <v>3270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5360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0</v>
          </cell>
        </row>
        <row r="176">
          <cell r="B176">
            <v>0</v>
          </cell>
        </row>
        <row r="177">
          <cell r="B177">
            <v>0</v>
          </cell>
        </row>
        <row r="178">
          <cell r="B178">
            <v>0</v>
          </cell>
        </row>
        <row r="179">
          <cell r="B179">
            <v>0</v>
          </cell>
        </row>
        <row r="180">
          <cell r="B180">
            <v>3847.6</v>
          </cell>
        </row>
        <row r="181">
          <cell r="B181">
            <v>11928</v>
          </cell>
        </row>
        <row r="182">
          <cell r="B182">
            <v>14323.4</v>
          </cell>
        </row>
        <row r="183">
          <cell r="B183">
            <v>4218</v>
          </cell>
        </row>
        <row r="184">
          <cell r="B184">
            <v>5641.2</v>
          </cell>
        </row>
        <row r="185">
          <cell r="B185">
            <v>0</v>
          </cell>
        </row>
        <row r="186">
          <cell r="B186">
            <v>16660</v>
          </cell>
        </row>
        <row r="187">
          <cell r="B187">
            <v>6180</v>
          </cell>
        </row>
        <row r="188">
          <cell r="B188">
            <v>7270</v>
          </cell>
        </row>
        <row r="189">
          <cell r="B189">
            <v>8200</v>
          </cell>
        </row>
        <row r="190">
          <cell r="B190">
            <v>0</v>
          </cell>
        </row>
        <row r="191">
          <cell r="B191">
            <v>16670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</v>
          </cell>
        </row>
        <row r="195">
          <cell r="B195">
            <v>13490</v>
          </cell>
        </row>
        <row r="196">
          <cell r="B196">
            <v>16829.2</v>
          </cell>
        </row>
        <row r="197">
          <cell r="B197">
            <v>12415</v>
          </cell>
        </row>
        <row r="198">
          <cell r="B198">
            <v>18410</v>
          </cell>
        </row>
        <row r="199">
          <cell r="B199">
            <v>0</v>
          </cell>
        </row>
        <row r="200">
          <cell r="B200">
            <v>12458.6</v>
          </cell>
        </row>
        <row r="201">
          <cell r="B201">
            <v>0</v>
          </cell>
        </row>
        <row r="202">
          <cell r="B202">
            <v>19090</v>
          </cell>
        </row>
        <row r="203">
          <cell r="B203">
            <v>13060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11120</v>
          </cell>
        </row>
        <row r="207">
          <cell r="B207">
            <v>16103.2</v>
          </cell>
        </row>
        <row r="208">
          <cell r="B208">
            <v>0</v>
          </cell>
        </row>
        <row r="209">
          <cell r="B209">
            <v>13320</v>
          </cell>
        </row>
        <row r="210">
          <cell r="B210">
            <v>18140</v>
          </cell>
        </row>
        <row r="211">
          <cell r="B211">
            <v>11500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</v>
          </cell>
        </row>
        <row r="216">
          <cell r="B216">
            <v>14270</v>
          </cell>
        </row>
        <row r="217">
          <cell r="B217">
            <v>6310</v>
          </cell>
        </row>
        <row r="218">
          <cell r="B218">
            <v>12750</v>
          </cell>
        </row>
        <row r="219">
          <cell r="B219">
            <v>14520</v>
          </cell>
        </row>
        <row r="220">
          <cell r="B220">
            <v>0</v>
          </cell>
        </row>
        <row r="221">
          <cell r="B221">
            <v>7860</v>
          </cell>
        </row>
        <row r="222">
          <cell r="B222">
            <v>3820</v>
          </cell>
        </row>
        <row r="223">
          <cell r="B223">
            <v>3480</v>
          </cell>
        </row>
        <row r="224">
          <cell r="B224">
            <v>5030</v>
          </cell>
        </row>
        <row r="225">
          <cell r="B225">
            <v>0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12120</v>
          </cell>
        </row>
        <row r="232">
          <cell r="B232">
            <v>15830</v>
          </cell>
        </row>
        <row r="233">
          <cell r="B233">
            <v>4410</v>
          </cell>
        </row>
        <row r="234">
          <cell r="B234">
            <v>0</v>
          </cell>
        </row>
        <row r="235">
          <cell r="B235">
            <v>6550</v>
          </cell>
        </row>
        <row r="236">
          <cell r="B236">
            <v>5850</v>
          </cell>
        </row>
        <row r="237">
          <cell r="B237">
            <v>5030</v>
          </cell>
        </row>
        <row r="238">
          <cell r="B238">
            <v>4780</v>
          </cell>
        </row>
        <row r="239">
          <cell r="B239">
            <v>4310</v>
          </cell>
        </row>
        <row r="240">
          <cell r="B240">
            <v>2960</v>
          </cell>
        </row>
        <row r="241">
          <cell r="B241">
            <v>0</v>
          </cell>
        </row>
        <row r="242">
          <cell r="B242">
            <v>7960</v>
          </cell>
        </row>
        <row r="243">
          <cell r="B243">
            <v>0</v>
          </cell>
        </row>
        <row r="244">
          <cell r="B244">
            <v>888</v>
          </cell>
        </row>
        <row r="245">
          <cell r="B245">
            <v>4730</v>
          </cell>
        </row>
        <row r="246">
          <cell r="B246">
            <v>12660</v>
          </cell>
        </row>
        <row r="247">
          <cell r="B247">
            <v>9480</v>
          </cell>
        </row>
        <row r="248">
          <cell r="B248">
            <v>6540</v>
          </cell>
        </row>
        <row r="249">
          <cell r="B249">
            <v>17080</v>
          </cell>
        </row>
        <row r="250">
          <cell r="B250">
            <v>11540</v>
          </cell>
        </row>
        <row r="251">
          <cell r="B251">
            <v>30480</v>
          </cell>
        </row>
        <row r="252">
          <cell r="B252">
            <v>32200.000000000004</v>
          </cell>
        </row>
        <row r="253">
          <cell r="B253">
            <v>4140</v>
          </cell>
        </row>
        <row r="254">
          <cell r="B254">
            <v>20640</v>
          </cell>
        </row>
        <row r="255">
          <cell r="B255">
            <v>4220</v>
          </cell>
        </row>
        <row r="256">
          <cell r="B256">
            <v>7980</v>
          </cell>
        </row>
        <row r="257">
          <cell r="B257">
            <v>11710</v>
          </cell>
        </row>
        <row r="258">
          <cell r="B258">
            <v>15770</v>
          </cell>
        </row>
        <row r="259">
          <cell r="B259">
            <v>16850</v>
          </cell>
        </row>
        <row r="260">
          <cell r="B260">
            <v>9590</v>
          </cell>
        </row>
        <row r="261">
          <cell r="B261">
            <v>5970</v>
          </cell>
        </row>
        <row r="262">
          <cell r="B262">
            <v>0</v>
          </cell>
        </row>
        <row r="263">
          <cell r="B263">
            <v>20448</v>
          </cell>
        </row>
        <row r="264">
          <cell r="B264">
            <v>11380</v>
          </cell>
        </row>
        <row r="265">
          <cell r="B265">
            <v>23180</v>
          </cell>
        </row>
        <row r="266">
          <cell r="B266">
            <v>12010</v>
          </cell>
        </row>
        <row r="267">
          <cell r="B267">
            <v>8940</v>
          </cell>
        </row>
        <row r="268">
          <cell r="B268">
            <v>12430</v>
          </cell>
        </row>
        <row r="269">
          <cell r="B269">
            <v>280</v>
          </cell>
        </row>
        <row r="270">
          <cell r="B270">
            <v>42750</v>
          </cell>
        </row>
        <row r="271">
          <cell r="B271">
            <v>19200</v>
          </cell>
        </row>
        <row r="272">
          <cell r="B272">
            <v>3380</v>
          </cell>
        </row>
        <row r="273">
          <cell r="B273">
            <v>18730</v>
          </cell>
        </row>
        <row r="274">
          <cell r="B274">
            <v>16379.999999999998</v>
          </cell>
        </row>
        <row r="275">
          <cell r="B275">
            <v>6290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6540</v>
          </cell>
        </row>
        <row r="281">
          <cell r="B281">
            <v>6870</v>
          </cell>
        </row>
        <row r="282">
          <cell r="B282">
            <v>9550</v>
          </cell>
        </row>
        <row r="283">
          <cell r="B283">
            <v>0</v>
          </cell>
        </row>
        <row r="284">
          <cell r="B284">
            <v>8130.0000000000009</v>
          </cell>
        </row>
        <row r="285">
          <cell r="B285">
            <v>12730</v>
          </cell>
        </row>
        <row r="286">
          <cell r="B286">
            <v>17860</v>
          </cell>
        </row>
        <row r="287">
          <cell r="B287">
            <v>22380</v>
          </cell>
        </row>
        <row r="288">
          <cell r="B288">
            <v>22270</v>
          </cell>
        </row>
        <row r="289">
          <cell r="B289">
            <v>12880</v>
          </cell>
        </row>
        <row r="290">
          <cell r="B290">
            <v>0</v>
          </cell>
        </row>
        <row r="291">
          <cell r="B291">
            <v>27490</v>
          </cell>
        </row>
        <row r="292">
          <cell r="B292">
            <v>19040</v>
          </cell>
        </row>
        <row r="293">
          <cell r="B293">
            <v>8970</v>
          </cell>
        </row>
        <row r="294">
          <cell r="B294">
            <v>11770</v>
          </cell>
        </row>
        <row r="295">
          <cell r="B295">
            <v>7490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2280</v>
          </cell>
        </row>
        <row r="301">
          <cell r="B301">
            <v>2100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7080</v>
          </cell>
        </row>
        <row r="309">
          <cell r="B309">
            <v>5780</v>
          </cell>
        </row>
        <row r="310">
          <cell r="B310">
            <v>8730</v>
          </cell>
        </row>
        <row r="311">
          <cell r="B311">
            <v>0</v>
          </cell>
        </row>
        <row r="312">
          <cell r="B312">
            <v>5260</v>
          </cell>
        </row>
        <row r="313">
          <cell r="B313">
            <v>0</v>
          </cell>
        </row>
        <row r="314">
          <cell r="B314">
            <v>4360</v>
          </cell>
        </row>
        <row r="315">
          <cell r="B315">
            <v>15990</v>
          </cell>
        </row>
        <row r="316">
          <cell r="B316">
            <v>1760</v>
          </cell>
        </row>
        <row r="317">
          <cell r="B317">
            <v>10170</v>
          </cell>
        </row>
        <row r="318">
          <cell r="B318">
            <v>0</v>
          </cell>
        </row>
        <row r="319">
          <cell r="B319">
            <v>16510</v>
          </cell>
        </row>
        <row r="320">
          <cell r="B320">
            <v>25170</v>
          </cell>
        </row>
        <row r="321">
          <cell r="B321">
            <v>11630</v>
          </cell>
        </row>
        <row r="322">
          <cell r="B322">
            <v>3580</v>
          </cell>
        </row>
        <row r="323">
          <cell r="B323">
            <v>4768.3999999999996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8400</v>
          </cell>
        </row>
        <row r="327">
          <cell r="B327">
            <v>14220</v>
          </cell>
        </row>
        <row r="328">
          <cell r="B328">
            <v>13320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5">
        <row r="2">
          <cell r="B2">
            <v>0</v>
          </cell>
          <cell r="M2">
            <v>110990</v>
          </cell>
        </row>
        <row r="3">
          <cell r="B3">
            <v>0</v>
          </cell>
        </row>
        <row r="4">
          <cell r="B4">
            <v>41185</v>
          </cell>
        </row>
        <row r="5">
          <cell r="B5">
            <v>50574</v>
          </cell>
        </row>
        <row r="6">
          <cell r="B6">
            <v>26420</v>
          </cell>
        </row>
        <row r="7">
          <cell r="B7">
            <v>78875.5</v>
          </cell>
        </row>
        <row r="8">
          <cell r="B8">
            <v>61382.5</v>
          </cell>
        </row>
        <row r="9">
          <cell r="B9">
            <v>25560</v>
          </cell>
        </row>
        <row r="10">
          <cell r="B10">
            <v>0</v>
          </cell>
        </row>
        <row r="11">
          <cell r="B11">
            <v>36540</v>
          </cell>
        </row>
        <row r="12">
          <cell r="B12">
            <v>17060</v>
          </cell>
        </row>
        <row r="13">
          <cell r="B13">
            <v>13240</v>
          </cell>
        </row>
        <row r="14">
          <cell r="B14">
            <v>37144.5</v>
          </cell>
        </row>
        <row r="15">
          <cell r="B15">
            <v>25710</v>
          </cell>
        </row>
        <row r="16">
          <cell r="B16">
            <v>3440</v>
          </cell>
        </row>
        <row r="17">
          <cell r="B17">
            <v>0</v>
          </cell>
        </row>
        <row r="18">
          <cell r="B18">
            <v>48133</v>
          </cell>
        </row>
        <row r="19">
          <cell r="B19">
            <v>11520</v>
          </cell>
        </row>
        <row r="20">
          <cell r="B20">
            <v>35180</v>
          </cell>
        </row>
        <row r="21">
          <cell r="B21">
            <v>18670</v>
          </cell>
        </row>
        <row r="22">
          <cell r="B22">
            <v>61872</v>
          </cell>
        </row>
        <row r="23">
          <cell r="B23">
            <v>33336</v>
          </cell>
        </row>
        <row r="24">
          <cell r="B24">
            <v>0</v>
          </cell>
        </row>
        <row r="25">
          <cell r="B25">
            <v>29154</v>
          </cell>
        </row>
        <row r="26">
          <cell r="B26">
            <v>30324</v>
          </cell>
        </row>
        <row r="27">
          <cell r="B27">
            <v>29820</v>
          </cell>
        </row>
        <row r="28">
          <cell r="B28">
            <v>32190</v>
          </cell>
        </row>
        <row r="29">
          <cell r="B29">
            <v>0</v>
          </cell>
        </row>
        <row r="30">
          <cell r="B30">
            <v>46550</v>
          </cell>
        </row>
        <row r="31">
          <cell r="B31">
            <v>0</v>
          </cell>
        </row>
        <row r="32">
          <cell r="B32">
            <v>31440</v>
          </cell>
        </row>
        <row r="33">
          <cell r="B33">
            <v>0</v>
          </cell>
        </row>
        <row r="34">
          <cell r="B34">
            <v>45200</v>
          </cell>
        </row>
        <row r="35">
          <cell r="B35">
            <v>30506</v>
          </cell>
        </row>
        <row r="36">
          <cell r="B36">
            <v>11100</v>
          </cell>
        </row>
        <row r="37">
          <cell r="B37">
            <v>31460</v>
          </cell>
        </row>
        <row r="38">
          <cell r="B38">
            <v>0</v>
          </cell>
        </row>
        <row r="39">
          <cell r="B39">
            <v>27270</v>
          </cell>
        </row>
        <row r="40">
          <cell r="B40">
            <v>0</v>
          </cell>
        </row>
        <row r="41">
          <cell r="B41">
            <v>3400</v>
          </cell>
        </row>
        <row r="42">
          <cell r="B42">
            <v>7650</v>
          </cell>
        </row>
        <row r="43">
          <cell r="B43">
            <v>2125</v>
          </cell>
        </row>
        <row r="44">
          <cell r="B44">
            <v>1890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3460</v>
          </cell>
        </row>
        <row r="49">
          <cell r="B49">
            <v>3470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38739</v>
          </cell>
        </row>
        <row r="54">
          <cell r="B54">
            <v>4250</v>
          </cell>
        </row>
        <row r="55">
          <cell r="B55">
            <v>48920</v>
          </cell>
        </row>
        <row r="56">
          <cell r="B56">
            <v>11620</v>
          </cell>
        </row>
        <row r="57">
          <cell r="B57">
            <v>33080</v>
          </cell>
        </row>
        <row r="58">
          <cell r="B58">
            <v>42230</v>
          </cell>
        </row>
        <row r="59">
          <cell r="B59">
            <v>0</v>
          </cell>
        </row>
        <row r="60">
          <cell r="B60">
            <v>31680</v>
          </cell>
        </row>
        <row r="61">
          <cell r="B61">
            <v>59230</v>
          </cell>
        </row>
        <row r="62">
          <cell r="B62">
            <v>53770</v>
          </cell>
        </row>
        <row r="63">
          <cell r="B63">
            <v>16850</v>
          </cell>
        </row>
        <row r="64">
          <cell r="B64">
            <v>23500</v>
          </cell>
        </row>
        <row r="65">
          <cell r="B65">
            <v>38313.5</v>
          </cell>
        </row>
        <row r="66">
          <cell r="B66">
            <v>0</v>
          </cell>
        </row>
        <row r="67">
          <cell r="B67">
            <v>28010</v>
          </cell>
        </row>
        <row r="68">
          <cell r="B68">
            <v>15830</v>
          </cell>
        </row>
        <row r="69">
          <cell r="B69">
            <v>6950</v>
          </cell>
        </row>
        <row r="70">
          <cell r="B70">
            <v>33730</v>
          </cell>
        </row>
        <row r="71">
          <cell r="B71">
            <v>43530</v>
          </cell>
        </row>
        <row r="72">
          <cell r="B72">
            <v>51610</v>
          </cell>
        </row>
        <row r="73">
          <cell r="B73">
            <v>0</v>
          </cell>
        </row>
        <row r="74">
          <cell r="B74">
            <v>4670</v>
          </cell>
        </row>
        <row r="75">
          <cell r="B75">
            <v>16970</v>
          </cell>
        </row>
        <row r="76">
          <cell r="B76">
            <v>0</v>
          </cell>
        </row>
        <row r="77">
          <cell r="B77">
            <v>31809.600000000002</v>
          </cell>
        </row>
        <row r="78">
          <cell r="B78">
            <v>31552.400000000001</v>
          </cell>
        </row>
        <row r="79">
          <cell r="B79">
            <v>36350</v>
          </cell>
        </row>
        <row r="80">
          <cell r="B80">
            <v>0</v>
          </cell>
        </row>
        <row r="81">
          <cell r="B81">
            <v>15740</v>
          </cell>
        </row>
        <row r="82">
          <cell r="B82">
            <v>16670</v>
          </cell>
        </row>
        <row r="83">
          <cell r="B83">
            <v>0</v>
          </cell>
        </row>
        <row r="84">
          <cell r="B84">
            <v>13260</v>
          </cell>
        </row>
        <row r="85">
          <cell r="B85">
            <v>17460</v>
          </cell>
        </row>
        <row r="86">
          <cell r="B86">
            <v>19233.3</v>
          </cell>
        </row>
        <row r="87">
          <cell r="B87">
            <v>0</v>
          </cell>
        </row>
        <row r="88">
          <cell r="B88">
            <v>24670</v>
          </cell>
        </row>
        <row r="89">
          <cell r="B89">
            <v>41240</v>
          </cell>
        </row>
        <row r="90">
          <cell r="B90">
            <v>51032.2</v>
          </cell>
        </row>
        <row r="91">
          <cell r="B91">
            <v>12080</v>
          </cell>
        </row>
        <row r="92">
          <cell r="B92">
            <v>10876</v>
          </cell>
        </row>
        <row r="93">
          <cell r="B93">
            <v>9629</v>
          </cell>
        </row>
        <row r="94">
          <cell r="B94">
            <v>0</v>
          </cell>
        </row>
        <row r="95">
          <cell r="B95">
            <v>15060</v>
          </cell>
        </row>
        <row r="96">
          <cell r="B96">
            <v>11390</v>
          </cell>
        </row>
        <row r="97">
          <cell r="B97">
            <v>15569.6</v>
          </cell>
        </row>
        <row r="98">
          <cell r="B98">
            <v>52572.4</v>
          </cell>
        </row>
        <row r="99">
          <cell r="B99">
            <v>26626.2</v>
          </cell>
        </row>
        <row r="100">
          <cell r="B100">
            <v>53638.8</v>
          </cell>
        </row>
        <row r="101">
          <cell r="B101">
            <v>19398.400000000001</v>
          </cell>
        </row>
        <row r="102">
          <cell r="B102">
            <v>38195.599999999999</v>
          </cell>
        </row>
        <row r="103">
          <cell r="B103">
            <v>12046.800000000001</v>
          </cell>
        </row>
        <row r="104">
          <cell r="B104">
            <v>28820</v>
          </cell>
        </row>
        <row r="105">
          <cell r="B105">
            <v>43522</v>
          </cell>
        </row>
        <row r="106">
          <cell r="B106">
            <v>22097.200000000001</v>
          </cell>
        </row>
        <row r="107">
          <cell r="B107">
            <v>30817</v>
          </cell>
        </row>
        <row r="108">
          <cell r="B108">
            <v>0</v>
          </cell>
        </row>
        <row r="109">
          <cell r="B109">
            <v>12870</v>
          </cell>
        </row>
        <row r="110">
          <cell r="B110">
            <v>24409.599999999999</v>
          </cell>
        </row>
        <row r="111">
          <cell r="B111">
            <v>35518.400000000001</v>
          </cell>
        </row>
        <row r="112">
          <cell r="B112">
            <v>13020</v>
          </cell>
        </row>
        <row r="113">
          <cell r="B113">
            <v>66161.200000000012</v>
          </cell>
        </row>
        <row r="114">
          <cell r="B114">
            <v>40469</v>
          </cell>
        </row>
        <row r="115">
          <cell r="B115">
            <v>0</v>
          </cell>
        </row>
        <row r="116">
          <cell r="B116">
            <v>54248.399999999994</v>
          </cell>
        </row>
        <row r="117">
          <cell r="B117">
            <v>54720</v>
          </cell>
        </row>
        <row r="118">
          <cell r="B118">
            <v>39712</v>
          </cell>
        </row>
        <row r="119">
          <cell r="B119">
            <v>38320</v>
          </cell>
        </row>
        <row r="120">
          <cell r="B120">
            <v>0</v>
          </cell>
        </row>
        <row r="121">
          <cell r="B121">
            <v>0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15080</v>
          </cell>
        </row>
        <row r="127">
          <cell r="B127">
            <v>15065</v>
          </cell>
        </row>
        <row r="128">
          <cell r="B128">
            <v>13340</v>
          </cell>
        </row>
        <row r="129">
          <cell r="B129">
            <v>0</v>
          </cell>
        </row>
        <row r="130">
          <cell r="B130">
            <v>30064</v>
          </cell>
        </row>
        <row r="131">
          <cell r="B131">
            <v>38630</v>
          </cell>
        </row>
        <row r="132">
          <cell r="B132">
            <v>35900</v>
          </cell>
        </row>
        <row r="133">
          <cell r="B133">
            <v>36480</v>
          </cell>
        </row>
        <row r="134">
          <cell r="B134">
            <v>25300</v>
          </cell>
        </row>
        <row r="135">
          <cell r="B135">
            <v>20690</v>
          </cell>
        </row>
        <row r="136">
          <cell r="B136">
            <v>0</v>
          </cell>
        </row>
        <row r="137">
          <cell r="B137">
            <v>51300</v>
          </cell>
        </row>
        <row r="138">
          <cell r="B138">
            <v>46310</v>
          </cell>
        </row>
        <row r="139">
          <cell r="B139">
            <v>30550</v>
          </cell>
        </row>
        <row r="140">
          <cell r="B140">
            <v>37570</v>
          </cell>
        </row>
        <row r="141">
          <cell r="B141">
            <v>24332</v>
          </cell>
        </row>
        <row r="142">
          <cell r="B142">
            <v>38195.599999999999</v>
          </cell>
        </row>
        <row r="143">
          <cell r="B143">
            <v>0</v>
          </cell>
        </row>
        <row r="144">
          <cell r="B144">
            <v>26257</v>
          </cell>
        </row>
        <row r="145">
          <cell r="B145">
            <v>53953.8</v>
          </cell>
        </row>
        <row r="146">
          <cell r="B146">
            <v>42253.399999999994</v>
          </cell>
        </row>
        <row r="147">
          <cell r="B147">
            <v>12100.2</v>
          </cell>
        </row>
        <row r="148">
          <cell r="B148">
            <v>10777.8</v>
          </cell>
        </row>
        <row r="149">
          <cell r="B149">
            <v>15731.800000000001</v>
          </cell>
        </row>
        <row r="150">
          <cell r="B150">
            <v>14457</v>
          </cell>
        </row>
        <row r="151">
          <cell r="B151">
            <v>33915.4</v>
          </cell>
        </row>
        <row r="152">
          <cell r="B152">
            <v>14837.6</v>
          </cell>
        </row>
        <row r="153">
          <cell r="B153">
            <v>12139.400000000001</v>
          </cell>
        </row>
        <row r="154">
          <cell r="B154">
            <v>5988.2</v>
          </cell>
        </row>
        <row r="155">
          <cell r="B155">
            <v>23243.4</v>
          </cell>
        </row>
        <row r="156">
          <cell r="B156">
            <v>18167.8</v>
          </cell>
        </row>
        <row r="157">
          <cell r="B157">
            <v>0</v>
          </cell>
        </row>
        <row r="158">
          <cell r="B158">
            <v>13531.4</v>
          </cell>
        </row>
        <row r="159">
          <cell r="B159">
            <v>13607</v>
          </cell>
        </row>
        <row r="160">
          <cell r="B160">
            <v>12805</v>
          </cell>
        </row>
        <row r="161">
          <cell r="B161">
            <v>42003.4</v>
          </cell>
        </row>
        <row r="162">
          <cell r="B162">
            <v>33025.199999999997</v>
          </cell>
        </row>
        <row r="163">
          <cell r="B163">
            <v>56134</v>
          </cell>
        </row>
        <row r="164">
          <cell r="B164">
            <v>0</v>
          </cell>
        </row>
        <row r="165">
          <cell r="B165">
            <v>50848.6</v>
          </cell>
        </row>
        <row r="166">
          <cell r="B166">
            <v>38567.199999999997</v>
          </cell>
        </row>
        <row r="167">
          <cell r="B167">
            <v>31850</v>
          </cell>
        </row>
        <row r="168">
          <cell r="B168">
            <v>35201</v>
          </cell>
        </row>
        <row r="169">
          <cell r="B169">
            <v>31576</v>
          </cell>
        </row>
        <row r="170">
          <cell r="B170">
            <v>0</v>
          </cell>
        </row>
        <row r="171">
          <cell r="B171">
            <v>0</v>
          </cell>
        </row>
        <row r="172">
          <cell r="B172">
            <v>5360</v>
          </cell>
        </row>
        <row r="173">
          <cell r="B173">
            <v>0</v>
          </cell>
        </row>
        <row r="174">
          <cell r="B174">
            <v>0</v>
          </cell>
        </row>
        <row r="175">
          <cell r="B175">
            <v>10000</v>
          </cell>
        </row>
        <row r="176">
          <cell r="B176">
            <v>0</v>
          </cell>
        </row>
        <row r="177">
          <cell r="B177">
            <v>17225</v>
          </cell>
        </row>
        <row r="178">
          <cell r="B178">
            <v>18598</v>
          </cell>
        </row>
        <row r="179">
          <cell r="B179">
            <v>13236.8</v>
          </cell>
        </row>
        <row r="180">
          <cell r="B180">
            <v>24837.8</v>
          </cell>
        </row>
        <row r="181">
          <cell r="B181">
            <v>22523.8</v>
          </cell>
        </row>
        <row r="182">
          <cell r="B182">
            <v>45571.3</v>
          </cell>
        </row>
        <row r="183">
          <cell r="B183">
            <v>30592.6</v>
          </cell>
        </row>
        <row r="184">
          <cell r="B184">
            <v>27506.799999999999</v>
          </cell>
        </row>
        <row r="185">
          <cell r="B185">
            <v>0</v>
          </cell>
        </row>
        <row r="186">
          <cell r="B186">
            <v>45997.4</v>
          </cell>
        </row>
        <row r="187">
          <cell r="B187">
            <v>35890</v>
          </cell>
        </row>
        <row r="188">
          <cell r="B188">
            <v>18634.599999999999</v>
          </cell>
        </row>
        <row r="189">
          <cell r="B189">
            <v>28855</v>
          </cell>
        </row>
        <row r="190">
          <cell r="B190">
            <v>35589.800000000003</v>
          </cell>
        </row>
        <row r="191">
          <cell r="B191">
            <v>16670</v>
          </cell>
        </row>
        <row r="192">
          <cell r="B192">
            <v>0</v>
          </cell>
        </row>
        <row r="193">
          <cell r="B193">
            <v>32689.4</v>
          </cell>
        </row>
        <row r="194">
          <cell r="B194">
            <v>12040</v>
          </cell>
        </row>
        <row r="195">
          <cell r="B195">
            <v>37010</v>
          </cell>
        </row>
        <row r="196">
          <cell r="B196">
            <v>46829.2</v>
          </cell>
        </row>
        <row r="197">
          <cell r="B197">
            <v>31755</v>
          </cell>
        </row>
        <row r="198">
          <cell r="B198">
            <v>38926.400000000001</v>
          </cell>
        </row>
        <row r="199">
          <cell r="B199">
            <v>0</v>
          </cell>
        </row>
        <row r="200">
          <cell r="B200">
            <v>27447.800000000003</v>
          </cell>
        </row>
        <row r="201">
          <cell r="B201">
            <v>13454</v>
          </cell>
        </row>
        <row r="202">
          <cell r="B202">
            <v>42473.2</v>
          </cell>
        </row>
        <row r="203">
          <cell r="B203">
            <v>37143.199999999997</v>
          </cell>
        </row>
        <row r="204">
          <cell r="B204">
            <v>24471.4</v>
          </cell>
        </row>
        <row r="205">
          <cell r="B205">
            <v>5600</v>
          </cell>
        </row>
        <row r="206">
          <cell r="B206">
            <v>22550</v>
          </cell>
        </row>
        <row r="207">
          <cell r="B207">
            <v>46203.199999999997</v>
          </cell>
        </row>
        <row r="208">
          <cell r="B208">
            <v>23460</v>
          </cell>
        </row>
        <row r="209">
          <cell r="B209">
            <v>43530</v>
          </cell>
        </row>
        <row r="210">
          <cell r="B210">
            <v>24752.400000000001</v>
          </cell>
        </row>
        <row r="211">
          <cell r="B211">
            <v>30369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14820</v>
          </cell>
        </row>
        <row r="215">
          <cell r="B215">
            <v>23060</v>
          </cell>
        </row>
        <row r="216">
          <cell r="B216">
            <v>39520</v>
          </cell>
        </row>
        <row r="217">
          <cell r="B217">
            <v>16270</v>
          </cell>
        </row>
        <row r="218">
          <cell r="B218">
            <v>38090</v>
          </cell>
        </row>
        <row r="219">
          <cell r="B219">
            <v>25040</v>
          </cell>
        </row>
        <row r="220">
          <cell r="B220">
            <v>0</v>
          </cell>
        </row>
        <row r="221">
          <cell r="B221">
            <v>26770</v>
          </cell>
        </row>
        <row r="222">
          <cell r="B222">
            <v>20460</v>
          </cell>
        </row>
        <row r="223">
          <cell r="B223">
            <v>24300</v>
          </cell>
        </row>
        <row r="224">
          <cell r="B224">
            <v>5030</v>
          </cell>
        </row>
        <row r="225">
          <cell r="B225">
            <v>11230</v>
          </cell>
        </row>
        <row r="226">
          <cell r="B226">
            <v>7120</v>
          </cell>
        </row>
        <row r="227">
          <cell r="B227">
            <v>0</v>
          </cell>
        </row>
        <row r="228">
          <cell r="B228">
            <v>0</v>
          </cell>
        </row>
        <row r="229">
          <cell r="B229">
            <v>15670</v>
          </cell>
        </row>
        <row r="230">
          <cell r="B230">
            <v>0</v>
          </cell>
        </row>
        <row r="231">
          <cell r="B231">
            <v>12120</v>
          </cell>
        </row>
        <row r="232">
          <cell r="B232">
            <v>36630</v>
          </cell>
        </row>
        <row r="233">
          <cell r="B233">
            <v>15570</v>
          </cell>
        </row>
        <row r="234">
          <cell r="B234">
            <v>0</v>
          </cell>
        </row>
        <row r="235">
          <cell r="B235">
            <v>22031.4</v>
          </cell>
        </row>
        <row r="236">
          <cell r="B236">
            <v>16080</v>
          </cell>
        </row>
        <row r="237">
          <cell r="B237">
            <v>29550</v>
          </cell>
        </row>
        <row r="238">
          <cell r="B238">
            <v>4780</v>
          </cell>
        </row>
        <row r="239">
          <cell r="B239">
            <v>7210</v>
          </cell>
        </row>
        <row r="240">
          <cell r="B240">
            <v>14910</v>
          </cell>
        </row>
        <row r="241">
          <cell r="B241">
            <v>0</v>
          </cell>
        </row>
        <row r="242">
          <cell r="B242">
            <v>42160</v>
          </cell>
        </row>
        <row r="243">
          <cell r="B243">
            <v>11440</v>
          </cell>
        </row>
        <row r="244">
          <cell r="B244">
            <v>2820</v>
          </cell>
        </row>
        <row r="245">
          <cell r="B245">
            <v>27860</v>
          </cell>
        </row>
        <row r="246">
          <cell r="B246">
            <v>32200</v>
          </cell>
        </row>
        <row r="247">
          <cell r="B247">
            <v>27370</v>
          </cell>
        </row>
        <row r="248">
          <cell r="B248">
            <v>17110</v>
          </cell>
        </row>
        <row r="249">
          <cell r="B249">
            <v>44390</v>
          </cell>
        </row>
        <row r="250">
          <cell r="B250">
            <v>24780</v>
          </cell>
        </row>
        <row r="251">
          <cell r="B251">
            <v>43770</v>
          </cell>
        </row>
        <row r="252">
          <cell r="B252">
            <v>42890</v>
          </cell>
        </row>
        <row r="253">
          <cell r="B253">
            <v>26010</v>
          </cell>
        </row>
        <row r="254">
          <cell r="B254">
            <v>48079</v>
          </cell>
        </row>
        <row r="255">
          <cell r="B255">
            <v>4220</v>
          </cell>
        </row>
        <row r="256">
          <cell r="B256">
            <v>41820</v>
          </cell>
        </row>
        <row r="257">
          <cell r="B257">
            <v>37342.6</v>
          </cell>
        </row>
        <row r="258">
          <cell r="B258">
            <v>42730</v>
          </cell>
        </row>
        <row r="259">
          <cell r="B259">
            <v>35740</v>
          </cell>
        </row>
        <row r="260">
          <cell r="B260">
            <v>32687</v>
          </cell>
        </row>
        <row r="261">
          <cell r="B261">
            <v>31860</v>
          </cell>
        </row>
        <row r="262">
          <cell r="B262">
            <v>0</v>
          </cell>
        </row>
        <row r="263">
          <cell r="B263">
            <v>25971</v>
          </cell>
        </row>
        <row r="264">
          <cell r="B264">
            <v>23577</v>
          </cell>
        </row>
        <row r="265">
          <cell r="B265">
            <v>34432</v>
          </cell>
        </row>
        <row r="266">
          <cell r="B266">
            <v>17690</v>
          </cell>
        </row>
        <row r="267">
          <cell r="B267">
            <v>20350</v>
          </cell>
        </row>
        <row r="268">
          <cell r="B268">
            <v>21333</v>
          </cell>
        </row>
        <row r="269">
          <cell r="B269">
            <v>11580</v>
          </cell>
        </row>
        <row r="270">
          <cell r="B270">
            <v>75210</v>
          </cell>
        </row>
        <row r="271">
          <cell r="B271">
            <v>23630</v>
          </cell>
        </row>
        <row r="272">
          <cell r="B272">
            <v>37590</v>
          </cell>
        </row>
        <row r="273">
          <cell r="B273">
            <v>26935</v>
          </cell>
        </row>
        <row r="274">
          <cell r="B274">
            <v>48830</v>
          </cell>
        </row>
        <row r="275">
          <cell r="B275">
            <v>18117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36720</v>
          </cell>
        </row>
        <row r="279">
          <cell r="B279">
            <v>0</v>
          </cell>
        </row>
        <row r="280">
          <cell r="B280">
            <v>6540</v>
          </cell>
        </row>
        <row r="281">
          <cell r="B281">
            <v>19397</v>
          </cell>
        </row>
        <row r="282">
          <cell r="B282">
            <v>13710</v>
          </cell>
        </row>
        <row r="283">
          <cell r="B283">
            <v>0</v>
          </cell>
        </row>
        <row r="284">
          <cell r="B284">
            <v>45320</v>
          </cell>
        </row>
        <row r="285">
          <cell r="B285">
            <v>15970</v>
          </cell>
        </row>
        <row r="286">
          <cell r="B286">
            <v>49260</v>
          </cell>
        </row>
        <row r="287">
          <cell r="B287">
            <v>51960</v>
          </cell>
        </row>
        <row r="288">
          <cell r="B288">
            <v>27520</v>
          </cell>
        </row>
        <row r="289">
          <cell r="B289">
            <v>17180</v>
          </cell>
        </row>
        <row r="290">
          <cell r="B290">
            <v>0</v>
          </cell>
        </row>
        <row r="291">
          <cell r="B291">
            <v>57190</v>
          </cell>
        </row>
        <row r="292">
          <cell r="B292">
            <v>24450</v>
          </cell>
        </row>
        <row r="293">
          <cell r="B293">
            <v>40390</v>
          </cell>
        </row>
        <row r="294">
          <cell r="B294">
            <v>16570</v>
          </cell>
        </row>
        <row r="295">
          <cell r="B295">
            <v>7490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2450</v>
          </cell>
        </row>
        <row r="300">
          <cell r="B300">
            <v>2280</v>
          </cell>
        </row>
        <row r="301">
          <cell r="B301">
            <v>5610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42615</v>
          </cell>
        </row>
        <row r="306">
          <cell r="B306">
            <v>0</v>
          </cell>
        </row>
        <row r="307">
          <cell r="B307">
            <v>11940</v>
          </cell>
        </row>
        <row r="308">
          <cell r="B308">
            <v>42090</v>
          </cell>
        </row>
        <row r="309">
          <cell r="B309">
            <v>48146.8</v>
          </cell>
        </row>
        <row r="310">
          <cell r="B310">
            <v>8730</v>
          </cell>
        </row>
        <row r="311">
          <cell r="B311">
            <v>0</v>
          </cell>
        </row>
        <row r="312">
          <cell r="B312">
            <v>39810</v>
          </cell>
        </row>
        <row r="313">
          <cell r="B313">
            <v>15620</v>
          </cell>
        </row>
        <row r="314">
          <cell r="B314">
            <v>30300</v>
          </cell>
        </row>
        <row r="315">
          <cell r="B315">
            <v>52440</v>
          </cell>
        </row>
        <row r="316">
          <cell r="B316">
            <v>21430</v>
          </cell>
        </row>
        <row r="317">
          <cell r="B317">
            <v>33220</v>
          </cell>
        </row>
        <row r="318">
          <cell r="B318">
            <v>0</v>
          </cell>
        </row>
        <row r="319">
          <cell r="B319">
            <v>46620</v>
          </cell>
        </row>
        <row r="320">
          <cell r="B320">
            <v>51862.400000000001</v>
          </cell>
        </row>
        <row r="321">
          <cell r="B321">
            <v>41339.199999999997</v>
          </cell>
        </row>
        <row r="322">
          <cell r="B322">
            <v>32710</v>
          </cell>
        </row>
        <row r="323">
          <cell r="B323">
            <v>44654.6</v>
          </cell>
        </row>
        <row r="324">
          <cell r="B324">
            <v>10000</v>
          </cell>
        </row>
        <row r="325">
          <cell r="B325">
            <v>0</v>
          </cell>
        </row>
        <row r="326">
          <cell r="B326">
            <v>21900</v>
          </cell>
        </row>
        <row r="327">
          <cell r="B327">
            <v>60882.400000000001</v>
          </cell>
        </row>
        <row r="328">
          <cell r="B328">
            <v>13320</v>
          </cell>
        </row>
        <row r="329">
          <cell r="B329">
            <v>23600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11770</v>
          </cell>
        </row>
        <row r="336">
          <cell r="B336">
            <v>0</v>
          </cell>
        </row>
        <row r="337">
          <cell r="B337">
            <v>16120</v>
          </cell>
        </row>
        <row r="338">
          <cell r="B338">
            <v>0</v>
          </cell>
        </row>
        <row r="339">
          <cell r="B339">
            <v>0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25500</v>
          </cell>
        </row>
        <row r="349">
          <cell r="B349">
            <v>0</v>
          </cell>
        </row>
        <row r="350">
          <cell r="B350">
            <v>43330</v>
          </cell>
        </row>
        <row r="351">
          <cell r="B351">
            <v>14400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0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0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</sheetData>
      <sheetData sheetId="6" refreshError="1"/>
      <sheetData sheetId="7"/>
      <sheetData sheetId="8" refreshError="1"/>
      <sheetData sheetId="9" refreshError="1"/>
      <sheetData sheetId="10">
        <row r="20">
          <cell r="A20" t="str">
            <v>Januari</v>
          </cell>
          <cell r="B20">
            <v>35470127.142999999</v>
          </cell>
        </row>
        <row r="21">
          <cell r="A21" t="str">
            <v>Februari</v>
          </cell>
          <cell r="B21">
            <v>23363529.663999993</v>
          </cell>
        </row>
        <row r="22">
          <cell r="A22" t="str">
            <v>Maret</v>
          </cell>
          <cell r="B22">
            <v>38354282.073000006</v>
          </cell>
        </row>
        <row r="23">
          <cell r="A23" t="str">
            <v>April</v>
          </cell>
          <cell r="B23">
            <v>36649242.446000002</v>
          </cell>
        </row>
        <row r="24">
          <cell r="A24" t="str">
            <v>Mei</v>
          </cell>
          <cell r="B24">
            <v>27454884.827000003</v>
          </cell>
        </row>
        <row r="25">
          <cell r="A25" t="str">
            <v>Juni</v>
          </cell>
          <cell r="B25">
            <v>44525922.550000019</v>
          </cell>
        </row>
        <row r="26">
          <cell r="A26" t="str">
            <v>Juli</v>
          </cell>
          <cell r="B26">
            <v>22047739.509000011</v>
          </cell>
        </row>
        <row r="27">
          <cell r="A27" t="str">
            <v>Agustus</v>
          </cell>
          <cell r="B27">
            <v>23374092.711000014</v>
          </cell>
        </row>
        <row r="28">
          <cell r="A28" t="str">
            <v>September</v>
          </cell>
          <cell r="B28">
            <v>34672119.210000008</v>
          </cell>
        </row>
        <row r="29">
          <cell r="A29" t="str">
            <v>Oktober</v>
          </cell>
          <cell r="B29">
            <v>38344054.823000014</v>
          </cell>
        </row>
        <row r="30">
          <cell r="A30" t="str">
            <v>November</v>
          </cell>
          <cell r="B30">
            <v>29540335.941999998</v>
          </cell>
        </row>
        <row r="31">
          <cell r="A31" t="str">
            <v>Desember</v>
          </cell>
          <cell r="B31">
            <v>10471896.345000019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esimpulan"/>
      <sheetName val="Output_CL"/>
      <sheetName val="Output_LB"/>
      <sheetName val="Output_MX"/>
      <sheetName val="Sheet1"/>
    </sheetNames>
    <sheetDataSet>
      <sheetData sheetId="0"/>
      <sheetData sheetId="1">
        <row r="33">
          <cell r="G33">
            <v>14</v>
          </cell>
        </row>
      </sheetData>
      <sheetData sheetId="2">
        <row r="33">
          <cell r="G33">
            <v>11</v>
          </cell>
        </row>
      </sheetData>
      <sheetData sheetId="3">
        <row r="33">
          <cell r="G33">
            <v>12</v>
          </cell>
        </row>
        <row r="369">
          <cell r="I369">
            <v>2542053</v>
          </cell>
          <cell r="J369">
            <v>3523040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A52-4D9D-4B03-A33F-F9C52D45A6DC}">
  <dimension ref="A1:S49"/>
  <sheetViews>
    <sheetView topLeftCell="G32" workbookViewId="0">
      <selection activeCell="M39" sqref="M39"/>
    </sheetView>
  </sheetViews>
  <sheetFormatPr defaultRowHeight="15" x14ac:dyDescent="0.25"/>
  <cols>
    <col min="2" max="2" width="16.5703125" bestFit="1" customWidth="1"/>
    <col min="5" max="5" width="22.42578125" bestFit="1" customWidth="1"/>
    <col min="6" max="6" width="19.140625" bestFit="1" customWidth="1"/>
    <col min="9" max="10" width="19.28515625" bestFit="1" customWidth="1"/>
    <col min="12" max="13" width="20.140625" bestFit="1" customWidth="1"/>
    <col min="17" max="17" width="14.140625" bestFit="1" customWidth="1"/>
    <col min="19" max="19" width="15" bestFit="1" customWidth="1"/>
  </cols>
  <sheetData>
    <row r="1" spans="1:19" x14ac:dyDescent="0.25">
      <c r="A1" s="13" t="s">
        <v>56</v>
      </c>
    </row>
    <row r="2" spans="1:19" x14ac:dyDescent="0.25">
      <c r="B2" t="s">
        <v>154</v>
      </c>
      <c r="E2" t="s">
        <v>150</v>
      </c>
      <c r="F2" t="s">
        <v>151</v>
      </c>
      <c r="I2" t="s">
        <v>152</v>
      </c>
      <c r="J2" t="s">
        <v>153</v>
      </c>
      <c r="L2" t="s">
        <v>156</v>
      </c>
      <c r="M2" t="s">
        <v>157</v>
      </c>
      <c r="O2" t="s">
        <v>162</v>
      </c>
      <c r="Q2" t="s">
        <v>163</v>
      </c>
      <c r="R2" t="s">
        <v>164</v>
      </c>
    </row>
    <row r="3" spans="1:19" x14ac:dyDescent="0.25">
      <c r="A3" t="s">
        <v>149</v>
      </c>
      <c r="B3" t="s">
        <v>94</v>
      </c>
      <c r="E3" t="s">
        <v>88</v>
      </c>
      <c r="F3" t="s">
        <v>155</v>
      </c>
      <c r="I3" t="s">
        <v>160</v>
      </c>
      <c r="J3" t="s">
        <v>161</v>
      </c>
      <c r="L3" t="s">
        <v>158</v>
      </c>
      <c r="M3" t="s">
        <v>159</v>
      </c>
    </row>
    <row r="4" spans="1:19" x14ac:dyDescent="0.25">
      <c r="A4">
        <v>1</v>
      </c>
      <c r="B4">
        <f>E4/F4</f>
        <v>0.25240080935442122</v>
      </c>
      <c r="E4" s="28">
        <f>Q4*S4</f>
        <v>4287188400</v>
      </c>
      <c r="F4" s="28">
        <f>(I4+J4)/2</f>
        <v>16985636500.000006</v>
      </c>
      <c r="I4" s="28">
        <f>L4*O4</f>
        <v>776930000</v>
      </c>
      <c r="J4" s="28">
        <f>M4*O4</f>
        <v>33194343000.000011</v>
      </c>
      <c r="L4">
        <v>110990</v>
      </c>
      <c r="M4" s="24">
        <f>'Revisi H Sebelum'!E5</f>
        <v>4742049.0000000019</v>
      </c>
      <c r="O4">
        <v>7000</v>
      </c>
      <c r="Q4">
        <v>324787</v>
      </c>
      <c r="R4" s="51">
        <v>0.88</v>
      </c>
      <c r="S4" s="51">
        <f>R4*15000</f>
        <v>13200</v>
      </c>
    </row>
    <row r="5" spans="1:19" x14ac:dyDescent="0.25">
      <c r="A5">
        <v>2</v>
      </c>
      <c r="B5">
        <f t="shared" ref="B5:B16" si="0">E5/F5</f>
        <v>0.12489418257597644</v>
      </c>
      <c r="E5" s="28">
        <f t="shared" ref="E5:E15" si="1">Q5*S5</f>
        <v>3582216000</v>
      </c>
      <c r="F5" s="28">
        <f t="shared" ref="F5:F15" si="2">(I5+J5)/2</f>
        <v>28682008450.000008</v>
      </c>
      <c r="I5" s="28">
        <f t="shared" ref="I5:I15" si="3">L5*O5</f>
        <v>33668547900.000011</v>
      </c>
      <c r="J5" s="28">
        <f t="shared" ref="J5:J15" si="4">M5*O5</f>
        <v>23695469000.000008</v>
      </c>
      <c r="L5" s="24">
        <f>M4</f>
        <v>4742049.0000000019</v>
      </c>
      <c r="M5" s="24">
        <f>'Revisi H Sebelum'!E6</f>
        <v>3337390.0000000009</v>
      </c>
      <c r="O5">
        <v>7100</v>
      </c>
      <c r="Q5">
        <v>271380</v>
      </c>
      <c r="R5" s="51">
        <v>0.88</v>
      </c>
      <c r="S5" s="51">
        <f t="shared" ref="S5:S15" si="5">R5*15000</f>
        <v>13200</v>
      </c>
    </row>
    <row r="6" spans="1:19" x14ac:dyDescent="0.25">
      <c r="A6">
        <v>3</v>
      </c>
      <c r="B6">
        <f t="shared" si="0"/>
        <v>0.23403237510918165</v>
      </c>
      <c r="E6" s="28">
        <f t="shared" si="1"/>
        <v>7261174800</v>
      </c>
      <c r="F6" s="28">
        <f t="shared" si="2"/>
        <v>31026368880</v>
      </c>
      <c r="I6" s="28">
        <f t="shared" si="3"/>
        <v>24029208000.000008</v>
      </c>
      <c r="J6" s="28">
        <f t="shared" si="4"/>
        <v>38023529759.999992</v>
      </c>
      <c r="L6" s="24">
        <f t="shared" ref="L6:L15" si="6">M5</f>
        <v>3337390.0000000009</v>
      </c>
      <c r="M6" s="24">
        <f>'Revisi H Sebelum'!E7</f>
        <v>5281045.7999999989</v>
      </c>
      <c r="O6">
        <v>7200</v>
      </c>
      <c r="Q6">
        <v>550089</v>
      </c>
      <c r="R6" s="51">
        <v>0.88</v>
      </c>
      <c r="S6" s="51">
        <f t="shared" si="5"/>
        <v>13200</v>
      </c>
    </row>
    <row r="7" spans="1:19" x14ac:dyDescent="0.25">
      <c r="A7">
        <v>4</v>
      </c>
      <c r="B7">
        <f t="shared" si="0"/>
        <v>0.2497460347739657</v>
      </c>
      <c r="E7" s="28">
        <f t="shared" si="1"/>
        <v>9220266000</v>
      </c>
      <c r="F7" s="28">
        <f t="shared" si="2"/>
        <v>36918568129.999992</v>
      </c>
      <c r="I7" s="28">
        <f t="shared" si="3"/>
        <v>38551634339.999992</v>
      </c>
      <c r="J7" s="28">
        <f t="shared" si="4"/>
        <v>35285501919.999992</v>
      </c>
      <c r="L7" s="24">
        <f t="shared" si="6"/>
        <v>5281045.7999999989</v>
      </c>
      <c r="M7" s="24">
        <f>'Revisi H Sebelum'!E8</f>
        <v>4833630.3999999985</v>
      </c>
      <c r="O7">
        <v>7300</v>
      </c>
      <c r="Q7">
        <v>698505</v>
      </c>
      <c r="R7" s="51">
        <v>0.88</v>
      </c>
      <c r="S7" s="51">
        <f t="shared" si="5"/>
        <v>13200</v>
      </c>
    </row>
    <row r="8" spans="1:19" x14ac:dyDescent="0.25">
      <c r="A8">
        <v>5</v>
      </c>
      <c r="B8">
        <f t="shared" si="0"/>
        <v>0.1869025344707349</v>
      </c>
      <c r="E8" s="28">
        <f t="shared" si="1"/>
        <v>5656398000</v>
      </c>
      <c r="F8" s="28">
        <f t="shared" si="2"/>
        <v>30263891369.999992</v>
      </c>
      <c r="I8" s="28">
        <f t="shared" si="3"/>
        <v>35768864959.999992</v>
      </c>
      <c r="J8" s="28">
        <f t="shared" si="4"/>
        <v>24758917779.999996</v>
      </c>
      <c r="L8" s="24">
        <f t="shared" si="6"/>
        <v>4833630.3999999985</v>
      </c>
      <c r="M8" s="24">
        <f>'Revisi H Sebelum'!E9</f>
        <v>3345799.6999999997</v>
      </c>
      <c r="O8">
        <v>7400</v>
      </c>
      <c r="Q8">
        <v>428515</v>
      </c>
      <c r="R8" s="51">
        <v>0.88</v>
      </c>
      <c r="S8" s="51">
        <f t="shared" si="5"/>
        <v>13200</v>
      </c>
    </row>
    <row r="9" spans="1:19" x14ac:dyDescent="0.25">
      <c r="A9">
        <v>6</v>
      </c>
      <c r="B9">
        <f t="shared" si="0"/>
        <v>0.14842945866622814</v>
      </c>
      <c r="E9" s="28">
        <f t="shared" si="1"/>
        <v>5354540400</v>
      </c>
      <c r="F9" s="28">
        <f t="shared" si="2"/>
        <v>36074647500</v>
      </c>
      <c r="I9" s="28">
        <f t="shared" si="3"/>
        <v>25093497749.999996</v>
      </c>
      <c r="J9" s="28">
        <f t="shared" si="4"/>
        <v>47055797250.000008</v>
      </c>
      <c r="L9" s="24">
        <f t="shared" si="6"/>
        <v>3345799.6999999997</v>
      </c>
      <c r="M9" s="24">
        <f>'Revisi H Sebelum'!E10</f>
        <v>6274106.3000000007</v>
      </c>
      <c r="O9">
        <v>7500</v>
      </c>
      <c r="Q9">
        <v>405647</v>
      </c>
      <c r="R9" s="51">
        <v>0.88</v>
      </c>
      <c r="S9" s="51">
        <f t="shared" si="5"/>
        <v>13200</v>
      </c>
    </row>
    <row r="10" spans="1:19" x14ac:dyDescent="0.25">
      <c r="A10">
        <v>7</v>
      </c>
      <c r="B10">
        <f t="shared" si="0"/>
        <v>0.16236779370356635</v>
      </c>
      <c r="E10" s="28">
        <f t="shared" si="1"/>
        <v>5285715600</v>
      </c>
      <c r="F10" s="28">
        <f t="shared" si="2"/>
        <v>32553965780.000008</v>
      </c>
      <c r="I10" s="28">
        <f t="shared" si="3"/>
        <v>47683207880.000008</v>
      </c>
      <c r="J10" s="28">
        <f t="shared" si="4"/>
        <v>17424723680.000004</v>
      </c>
      <c r="L10" s="24">
        <f t="shared" si="6"/>
        <v>6274106.3000000007</v>
      </c>
      <c r="M10" s="24">
        <f>'Revisi H Sebelum'!E11</f>
        <v>2292726.8000000007</v>
      </c>
      <c r="O10">
        <v>7600</v>
      </c>
      <c r="Q10">
        <v>400433</v>
      </c>
      <c r="R10" s="51">
        <v>0.88</v>
      </c>
      <c r="S10" s="51">
        <f t="shared" si="5"/>
        <v>13200</v>
      </c>
    </row>
    <row r="11" spans="1:19" x14ac:dyDescent="0.25">
      <c r="A11">
        <v>8</v>
      </c>
      <c r="B11">
        <f t="shared" si="0"/>
        <v>0.29381759472036478</v>
      </c>
      <c r="E11" s="28">
        <f t="shared" si="1"/>
        <v>5501350800</v>
      </c>
      <c r="F11" s="28">
        <f t="shared" si="2"/>
        <v>18723694220.000011</v>
      </c>
      <c r="I11" s="28">
        <f t="shared" si="3"/>
        <v>17653996360.000008</v>
      </c>
      <c r="J11" s="28">
        <f t="shared" si="4"/>
        <v>19793392080.000015</v>
      </c>
      <c r="L11" s="24">
        <f t="shared" si="6"/>
        <v>2292726.8000000007</v>
      </c>
      <c r="M11" s="24">
        <f>'Revisi H Sebelum'!E12</f>
        <v>2570570.4000000018</v>
      </c>
      <c r="O11">
        <v>7700</v>
      </c>
      <c r="Q11">
        <v>416769</v>
      </c>
      <c r="R11" s="51">
        <v>0.88</v>
      </c>
      <c r="S11" s="51">
        <f t="shared" si="5"/>
        <v>13200</v>
      </c>
    </row>
    <row r="12" spans="1:19" x14ac:dyDescent="0.25">
      <c r="A12">
        <v>9</v>
      </c>
      <c r="B12">
        <f t="shared" si="0"/>
        <v>0.27857348870267723</v>
      </c>
      <c r="E12" s="28">
        <f t="shared" si="1"/>
        <v>7283865600</v>
      </c>
      <c r="F12" s="28">
        <f>(I12+J12)/2</f>
        <v>26147016480.000015</v>
      </c>
      <c r="I12" s="28">
        <f t="shared" si="3"/>
        <v>20050449120.000015</v>
      </c>
      <c r="J12" s="28">
        <f t="shared" si="4"/>
        <v>32243583840.000011</v>
      </c>
      <c r="L12" s="24">
        <f t="shared" si="6"/>
        <v>2570570.4000000018</v>
      </c>
      <c r="M12" s="24">
        <f>'Revisi H Sebelum'!E13</f>
        <v>4133792.8000000017</v>
      </c>
      <c r="O12">
        <v>7800</v>
      </c>
      <c r="Q12">
        <v>551808</v>
      </c>
      <c r="R12" s="51">
        <v>0.88</v>
      </c>
      <c r="S12" s="51">
        <f t="shared" si="5"/>
        <v>13200</v>
      </c>
    </row>
    <row r="13" spans="1:19" x14ac:dyDescent="0.25">
      <c r="A13">
        <v>10</v>
      </c>
      <c r="B13">
        <f t="shared" si="0"/>
        <v>5.111235818474219E-2</v>
      </c>
      <c r="E13" s="28">
        <f t="shared" si="1"/>
        <v>1947171600</v>
      </c>
      <c r="F13" s="28">
        <f t="shared" si="2"/>
        <v>38095906140.000015</v>
      </c>
      <c r="I13" s="28">
        <f t="shared" si="3"/>
        <v>32656963120.000011</v>
      </c>
      <c r="J13" s="28">
        <f t="shared" si="4"/>
        <v>43534849160.000023</v>
      </c>
      <c r="L13" s="24">
        <f t="shared" si="6"/>
        <v>4133792.8000000017</v>
      </c>
      <c r="M13" s="24">
        <f>'Revisi H Sebelum'!E14</f>
        <v>5510740.4000000032</v>
      </c>
      <c r="O13">
        <v>7900</v>
      </c>
      <c r="Q13">
        <v>147513</v>
      </c>
      <c r="R13" s="51">
        <v>0.88</v>
      </c>
      <c r="S13" s="51">
        <f t="shared" si="5"/>
        <v>13200</v>
      </c>
    </row>
    <row r="14" spans="1:19" x14ac:dyDescent="0.25">
      <c r="A14">
        <v>11</v>
      </c>
      <c r="B14">
        <f t="shared" si="0"/>
        <v>0.13585973143048155</v>
      </c>
      <c r="E14" s="28">
        <f t="shared" si="1"/>
        <v>5092612800</v>
      </c>
      <c r="F14" s="28">
        <f t="shared" si="2"/>
        <v>37484343200.000023</v>
      </c>
      <c r="I14" s="28">
        <f t="shared" si="3"/>
        <v>44085923200.000023</v>
      </c>
      <c r="J14" s="28">
        <f t="shared" si="4"/>
        <v>30882763200.000019</v>
      </c>
      <c r="L14" s="24">
        <f t="shared" si="6"/>
        <v>5510740.4000000032</v>
      </c>
      <c r="M14" s="24">
        <f>'Revisi H Sebelum'!E15</f>
        <v>3860345.4000000022</v>
      </c>
      <c r="O14">
        <v>8000</v>
      </c>
      <c r="Q14">
        <v>385804</v>
      </c>
      <c r="R14" s="51">
        <v>0.88</v>
      </c>
      <c r="S14" s="51">
        <f t="shared" si="5"/>
        <v>13200</v>
      </c>
    </row>
    <row r="15" spans="1:19" x14ac:dyDescent="0.25">
      <c r="A15">
        <v>12</v>
      </c>
      <c r="B15">
        <f t="shared" si="0"/>
        <v>8.8433246624760441E-3</v>
      </c>
      <c r="E15" s="28">
        <f t="shared" si="1"/>
        <v>196482000</v>
      </c>
      <c r="F15" s="28">
        <f t="shared" si="2"/>
        <v>22218114510.000015</v>
      </c>
      <c r="I15" s="28">
        <f t="shared" si="3"/>
        <v>31268797740.000019</v>
      </c>
      <c r="J15" s="28">
        <f t="shared" si="4"/>
        <v>13167431280.000011</v>
      </c>
      <c r="L15" s="24">
        <f t="shared" si="6"/>
        <v>3860345.4000000022</v>
      </c>
      <c r="M15" s="24">
        <f>'Revisi H Sebelum'!E16</f>
        <v>1625608.8000000014</v>
      </c>
      <c r="O15">
        <v>8100</v>
      </c>
      <c r="Q15">
        <v>14885</v>
      </c>
      <c r="R15" s="51">
        <v>0.88</v>
      </c>
      <c r="S15" s="51">
        <f t="shared" si="5"/>
        <v>13200</v>
      </c>
    </row>
    <row r="16" spans="1:19" x14ac:dyDescent="0.25">
      <c r="B16">
        <f t="shared" si="0"/>
        <v>0.17081474001896677</v>
      </c>
      <c r="E16" s="28">
        <f>SUM(E4:E15)</f>
        <v>60668982000</v>
      </c>
      <c r="F16" s="28">
        <f>SUM(F4:F15)</f>
        <v>355174161160</v>
      </c>
      <c r="G16" s="28"/>
      <c r="H16" s="28"/>
      <c r="I16" s="28">
        <f t="shared" ref="I16:J16" si="7">SUM(I4:I15)</f>
        <v>351288020370</v>
      </c>
      <c r="J16" s="28">
        <f t="shared" si="7"/>
        <v>359060301950</v>
      </c>
    </row>
    <row r="34" spans="1:19" x14ac:dyDescent="0.25">
      <c r="A34" s="13" t="s">
        <v>57</v>
      </c>
    </row>
    <row r="35" spans="1:19" x14ac:dyDescent="0.25">
      <c r="B35" t="s">
        <v>154</v>
      </c>
      <c r="E35" t="s">
        <v>150</v>
      </c>
      <c r="F35" t="s">
        <v>151</v>
      </c>
      <c r="I35" t="s">
        <v>152</v>
      </c>
      <c r="J35" t="s">
        <v>153</v>
      </c>
      <c r="L35" t="s">
        <v>156</v>
      </c>
      <c r="M35" t="s">
        <v>157</v>
      </c>
      <c r="O35" t="s">
        <v>162</v>
      </c>
      <c r="Q35" t="s">
        <v>163</v>
      </c>
      <c r="R35" t="s">
        <v>164</v>
      </c>
    </row>
    <row r="36" spans="1:19" x14ac:dyDescent="0.25">
      <c r="A36" t="s">
        <v>149</v>
      </c>
      <c r="B36" t="s">
        <v>271</v>
      </c>
      <c r="C36" t="s">
        <v>270</v>
      </c>
      <c r="E36" t="s">
        <v>88</v>
      </c>
      <c r="F36" t="s">
        <v>155</v>
      </c>
      <c r="I36" t="s">
        <v>160</v>
      </c>
      <c r="J36" t="s">
        <v>161</v>
      </c>
      <c r="L36" t="s">
        <v>158</v>
      </c>
      <c r="M36" t="s">
        <v>159</v>
      </c>
    </row>
    <row r="37" spans="1:19" x14ac:dyDescent="0.25">
      <c r="A37">
        <v>1</v>
      </c>
      <c r="B37">
        <f>E37/F37</f>
        <v>2.093245880156076</v>
      </c>
      <c r="C37">
        <v>0.25240080935442122</v>
      </c>
      <c r="E37" s="28">
        <f>Q37*S37</f>
        <v>4287188400</v>
      </c>
      <c r="F37" s="28">
        <f>(I37+J37)/2</f>
        <v>2048105500</v>
      </c>
      <c r="I37" s="28">
        <f>L37*O37</f>
        <v>776930000</v>
      </c>
      <c r="J37" s="28">
        <f>M37*O37</f>
        <v>3319281000</v>
      </c>
      <c r="L37">
        <v>110990</v>
      </c>
      <c r="M37" s="24">
        <f>Output_All!AK2</f>
        <v>474183</v>
      </c>
      <c r="O37">
        <v>7000</v>
      </c>
      <c r="Q37">
        <v>324787</v>
      </c>
      <c r="R37" s="51">
        <v>0.88</v>
      </c>
      <c r="S37" s="51">
        <f>R37*15000</f>
        <v>13200</v>
      </c>
    </row>
    <row r="38" spans="1:19" x14ac:dyDescent="0.25">
      <c r="A38">
        <v>2</v>
      </c>
      <c r="B38">
        <f t="shared" ref="B38:B49" si="8">E38/F38</f>
        <v>1.2050454450842989</v>
      </c>
      <c r="C38">
        <v>0.12489418257597644</v>
      </c>
      <c r="E38" s="28">
        <f t="shared" ref="E38:E48" si="9">Q38*S38</f>
        <v>3582216000</v>
      </c>
      <c r="F38" s="28">
        <f t="shared" ref="F38:F44" si="10">(I38+J38)/2</f>
        <v>2972681250</v>
      </c>
      <c r="I38" s="28">
        <f t="shared" ref="I38:I48" si="11">L38*O38</f>
        <v>3366699300</v>
      </c>
      <c r="J38" s="28">
        <f t="shared" ref="J38:J48" si="12">M38*O38</f>
        <v>2578663200</v>
      </c>
      <c r="L38" s="24">
        <f>M37</f>
        <v>474183</v>
      </c>
      <c r="M38" s="24">
        <f>Output_All!AK3</f>
        <v>363192</v>
      </c>
      <c r="O38">
        <v>7100</v>
      </c>
      <c r="Q38">
        <v>271380</v>
      </c>
      <c r="R38" s="51">
        <v>0.88</v>
      </c>
      <c r="S38" s="51">
        <f t="shared" ref="S38:S48" si="13">R38*15000</f>
        <v>13200</v>
      </c>
    </row>
    <row r="39" spans="1:19" x14ac:dyDescent="0.25">
      <c r="A39">
        <v>3</v>
      </c>
      <c r="B39">
        <f t="shared" si="8"/>
        <v>2.7767585739774003</v>
      </c>
      <c r="C39">
        <v>0.23403237510918165</v>
      </c>
      <c r="E39" s="28">
        <f t="shared" si="9"/>
        <v>7261174800</v>
      </c>
      <c r="F39" s="28">
        <f t="shared" si="10"/>
        <v>2614982400</v>
      </c>
      <c r="I39" s="28">
        <f t="shared" si="11"/>
        <v>2614982400</v>
      </c>
      <c r="J39" s="28">
        <f t="shared" si="12"/>
        <v>2614982400</v>
      </c>
      <c r="L39" s="24">
        <f t="shared" ref="L39:L48" si="14">M38</f>
        <v>363192</v>
      </c>
      <c r="M39" s="24">
        <f>Output_All!AK4</f>
        <v>363192</v>
      </c>
      <c r="O39">
        <v>7200</v>
      </c>
      <c r="Q39">
        <v>550089</v>
      </c>
      <c r="R39" s="51">
        <v>0.88</v>
      </c>
      <c r="S39" s="51">
        <f t="shared" si="13"/>
        <v>13200</v>
      </c>
    </row>
    <row r="40" spans="1:19" x14ac:dyDescent="0.25">
      <c r="A40">
        <v>4</v>
      </c>
      <c r="B40">
        <f t="shared" si="8"/>
        <v>3.4776375497981822</v>
      </c>
      <c r="C40">
        <v>0.2497460347739657</v>
      </c>
      <c r="E40" s="28">
        <f t="shared" si="9"/>
        <v>9220266000</v>
      </c>
      <c r="F40" s="28">
        <f t="shared" si="10"/>
        <v>2651301600</v>
      </c>
      <c r="I40" s="28">
        <f t="shared" si="11"/>
        <v>2651301600</v>
      </c>
      <c r="J40" s="28">
        <f t="shared" si="12"/>
        <v>2651301600</v>
      </c>
      <c r="L40" s="24">
        <f t="shared" si="14"/>
        <v>363192</v>
      </c>
      <c r="M40" s="24">
        <f>Output_All!AK5</f>
        <v>363192</v>
      </c>
      <c r="O40">
        <v>7300</v>
      </c>
      <c r="Q40">
        <v>698505</v>
      </c>
      <c r="R40" s="51">
        <v>0.88</v>
      </c>
      <c r="S40" s="51">
        <f t="shared" si="13"/>
        <v>13200</v>
      </c>
    </row>
    <row r="41" spans="1:19" x14ac:dyDescent="0.25">
      <c r="A41">
        <v>5</v>
      </c>
      <c r="B41">
        <f t="shared" si="8"/>
        <v>1.8707658957444195</v>
      </c>
      <c r="C41">
        <v>0.1869025344707349</v>
      </c>
      <c r="E41" s="28">
        <f t="shared" si="9"/>
        <v>5656398000</v>
      </c>
      <c r="F41" s="28">
        <f t="shared" si="10"/>
        <v>3023573400</v>
      </c>
      <c r="I41" s="28">
        <f t="shared" si="11"/>
        <v>2687620800</v>
      </c>
      <c r="J41" s="28">
        <f t="shared" si="12"/>
        <v>3359526000</v>
      </c>
      <c r="L41" s="24">
        <f t="shared" si="14"/>
        <v>363192</v>
      </c>
      <c r="M41" s="24">
        <f>Output_All!AK6</f>
        <v>453990</v>
      </c>
      <c r="O41">
        <v>7400</v>
      </c>
      <c r="Q41">
        <v>428515</v>
      </c>
      <c r="R41" s="51">
        <v>0.88</v>
      </c>
      <c r="S41" s="51">
        <f t="shared" si="13"/>
        <v>13200</v>
      </c>
    </row>
    <row r="42" spans="1:19" x14ac:dyDescent="0.25">
      <c r="A42">
        <v>6</v>
      </c>
      <c r="B42">
        <f t="shared" si="8"/>
        <v>1.7473187613040915</v>
      </c>
      <c r="C42">
        <v>0.14842945866622814</v>
      </c>
      <c r="E42" s="28">
        <f t="shared" si="9"/>
        <v>5354540400</v>
      </c>
      <c r="F42" s="28">
        <f>(I42+J42)/2</f>
        <v>3064432500</v>
      </c>
      <c r="I42" s="28">
        <f>L42*O42</f>
        <v>3404925000</v>
      </c>
      <c r="J42" s="28">
        <f t="shared" si="12"/>
        <v>2723940000</v>
      </c>
      <c r="L42" s="24">
        <f t="shared" si="14"/>
        <v>453990</v>
      </c>
      <c r="M42" s="24">
        <f>Output_All!AK7</f>
        <v>363192</v>
      </c>
      <c r="O42">
        <v>7500</v>
      </c>
      <c r="Q42">
        <v>405647</v>
      </c>
      <c r="R42" s="51">
        <v>0.88</v>
      </c>
      <c r="S42" s="51">
        <f t="shared" si="13"/>
        <v>13200</v>
      </c>
    </row>
    <row r="43" spans="1:19" x14ac:dyDescent="0.25">
      <c r="A43">
        <v>7</v>
      </c>
      <c r="B43">
        <f t="shared" si="8"/>
        <v>1.9149345104981446</v>
      </c>
      <c r="C43">
        <v>0.16236779370356635</v>
      </c>
      <c r="E43" s="28">
        <f t="shared" si="9"/>
        <v>5285715600</v>
      </c>
      <c r="F43" s="28">
        <f t="shared" si="10"/>
        <v>2760259200</v>
      </c>
      <c r="I43" s="28">
        <f t="shared" si="11"/>
        <v>2760259200</v>
      </c>
      <c r="J43" s="28">
        <f t="shared" si="12"/>
        <v>2760259200</v>
      </c>
      <c r="L43" s="24">
        <f t="shared" si="14"/>
        <v>363192</v>
      </c>
      <c r="M43" s="24">
        <f>Output_All!AK8</f>
        <v>363192</v>
      </c>
      <c r="O43">
        <v>7600</v>
      </c>
      <c r="Q43">
        <v>400433</v>
      </c>
      <c r="R43" s="51">
        <v>0.88</v>
      </c>
      <c r="S43" s="51">
        <f t="shared" si="13"/>
        <v>13200</v>
      </c>
    </row>
    <row r="44" spans="1:19" x14ac:dyDescent="0.25">
      <c r="A44">
        <v>8</v>
      </c>
      <c r="B44">
        <f t="shared" si="8"/>
        <v>1.7485973573993134</v>
      </c>
      <c r="C44">
        <v>0.29381759472036478</v>
      </c>
      <c r="E44" s="28">
        <f t="shared" si="9"/>
        <v>5501350800</v>
      </c>
      <c r="F44" s="28">
        <f t="shared" si="10"/>
        <v>3146150700</v>
      </c>
      <c r="I44" s="28">
        <f t="shared" si="11"/>
        <v>2796578400</v>
      </c>
      <c r="J44" s="28">
        <f t="shared" si="12"/>
        <v>3495723000</v>
      </c>
      <c r="L44" s="24">
        <f t="shared" si="14"/>
        <v>363192</v>
      </c>
      <c r="M44" s="24">
        <f>Output_All!AK9</f>
        <v>453990</v>
      </c>
      <c r="O44">
        <v>7700</v>
      </c>
      <c r="Q44">
        <v>416769</v>
      </c>
      <c r="R44" s="51">
        <v>0.88</v>
      </c>
      <c r="S44" s="51">
        <f t="shared" si="13"/>
        <v>13200</v>
      </c>
    </row>
    <row r="45" spans="1:19" x14ac:dyDescent="0.25">
      <c r="A45">
        <v>9</v>
      </c>
      <c r="B45">
        <f t="shared" si="8"/>
        <v>2.2854857867082807</v>
      </c>
      <c r="C45">
        <v>0.27857348870267723</v>
      </c>
      <c r="E45" s="28">
        <f t="shared" si="9"/>
        <v>7283865600</v>
      </c>
      <c r="F45" s="28">
        <f>(I45+J45)/2</f>
        <v>3187009800</v>
      </c>
      <c r="I45" s="28">
        <f t="shared" si="11"/>
        <v>3541122000</v>
      </c>
      <c r="J45" s="28">
        <f t="shared" si="12"/>
        <v>2832897600</v>
      </c>
      <c r="L45" s="24">
        <f t="shared" si="14"/>
        <v>453990</v>
      </c>
      <c r="M45" s="24">
        <f>Output_All!AK10</f>
        <v>363192</v>
      </c>
      <c r="O45">
        <v>7800</v>
      </c>
      <c r="Q45">
        <v>551808</v>
      </c>
      <c r="R45" s="51">
        <v>0.88</v>
      </c>
      <c r="S45" s="51">
        <f t="shared" si="13"/>
        <v>13200</v>
      </c>
    </row>
    <row r="46" spans="1:19" x14ac:dyDescent="0.25">
      <c r="A46">
        <v>10</v>
      </c>
      <c r="B46">
        <f t="shared" si="8"/>
        <v>0.67864219950196858</v>
      </c>
      <c r="C46">
        <v>5.111235818474219E-2</v>
      </c>
      <c r="E46" s="28">
        <f t="shared" si="9"/>
        <v>1947171600</v>
      </c>
      <c r="F46" s="28">
        <f t="shared" ref="F46:F48" si="15">(I46+J46)/2</f>
        <v>2869216800</v>
      </c>
      <c r="I46" s="28">
        <f t="shared" si="11"/>
        <v>2869216800</v>
      </c>
      <c r="J46" s="28">
        <f t="shared" si="12"/>
        <v>2869216800</v>
      </c>
      <c r="L46" s="24">
        <f t="shared" si="14"/>
        <v>363192</v>
      </c>
      <c r="M46" s="24">
        <f>Output_All!AK11</f>
        <v>363192</v>
      </c>
      <c r="O46">
        <v>7900</v>
      </c>
      <c r="Q46">
        <v>147513</v>
      </c>
      <c r="R46" s="51">
        <v>0.88</v>
      </c>
      <c r="S46" s="51">
        <f t="shared" si="13"/>
        <v>13200</v>
      </c>
    </row>
    <row r="47" spans="1:19" x14ac:dyDescent="0.25">
      <c r="A47">
        <v>11</v>
      </c>
      <c r="B47">
        <f t="shared" si="8"/>
        <v>1.5579799848748503</v>
      </c>
      <c r="C47">
        <v>0.13585973143048155</v>
      </c>
      <c r="E47" s="28">
        <f t="shared" si="9"/>
        <v>5092612800</v>
      </c>
      <c r="F47" s="28">
        <f t="shared" si="15"/>
        <v>3268728000</v>
      </c>
      <c r="I47" s="28">
        <f t="shared" si="11"/>
        <v>2905536000</v>
      </c>
      <c r="J47" s="28">
        <f t="shared" si="12"/>
        <v>3631920000</v>
      </c>
      <c r="L47" s="24">
        <f t="shared" si="14"/>
        <v>363192</v>
      </c>
      <c r="M47" s="24">
        <f>Output_All!AK12</f>
        <v>453990</v>
      </c>
      <c r="O47">
        <v>8000</v>
      </c>
      <c r="Q47">
        <v>385804</v>
      </c>
      <c r="R47" s="51">
        <v>0.88</v>
      </c>
      <c r="S47" s="51">
        <f t="shared" si="13"/>
        <v>13200</v>
      </c>
    </row>
    <row r="48" spans="1:19" x14ac:dyDescent="0.25">
      <c r="A48">
        <v>12</v>
      </c>
      <c r="B48">
        <f t="shared" si="8"/>
        <v>5.9367526541301785E-2</v>
      </c>
      <c r="C48">
        <v>8.8433246624760441E-3</v>
      </c>
      <c r="E48" s="28">
        <f t="shared" si="9"/>
        <v>196482000</v>
      </c>
      <c r="F48" s="28">
        <f t="shared" si="15"/>
        <v>3309587100</v>
      </c>
      <c r="I48" s="28">
        <f t="shared" si="11"/>
        <v>3677319000</v>
      </c>
      <c r="J48" s="28">
        <f t="shared" si="12"/>
        <v>2941855200</v>
      </c>
      <c r="L48" s="24">
        <f t="shared" si="14"/>
        <v>453990</v>
      </c>
      <c r="M48" s="24">
        <f>Output_All!AK13</f>
        <v>363192</v>
      </c>
      <c r="O48">
        <v>8100</v>
      </c>
      <c r="Q48">
        <v>14885</v>
      </c>
      <c r="R48" s="51">
        <v>0.88</v>
      </c>
      <c r="S48" s="51">
        <f t="shared" si="13"/>
        <v>13200</v>
      </c>
    </row>
    <row r="49" spans="2:10" x14ac:dyDescent="0.25">
      <c r="B49">
        <f t="shared" si="8"/>
        <v>1.7375682470413856</v>
      </c>
      <c r="E49" s="28">
        <f>SUM(E37:E48)</f>
        <v>60668982000</v>
      </c>
      <c r="F49" s="28">
        <f>SUM(F37:F48)</f>
        <v>34916028250</v>
      </c>
      <c r="G49" s="28"/>
      <c r="H49" s="28"/>
      <c r="I49" s="28">
        <f t="shared" ref="I49:J49" si="16">SUM(I37:I48)</f>
        <v>34052490500</v>
      </c>
      <c r="J49" s="28">
        <f t="shared" si="16"/>
        <v>35779566000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2A8-22F4-4367-AA05-66A2FDC32009}">
  <dimension ref="A1:AD100"/>
  <sheetViews>
    <sheetView topLeftCell="H1" workbookViewId="0">
      <selection activeCell="Q20" sqref="Q20"/>
    </sheetView>
  </sheetViews>
  <sheetFormatPr defaultRowHeight="15" x14ac:dyDescent="0.25"/>
  <cols>
    <col min="1" max="1" width="36" bestFit="1" customWidth="1"/>
    <col min="2" max="4" width="9.85546875" bestFit="1" customWidth="1"/>
    <col min="6" max="6" width="37" bestFit="1" customWidth="1"/>
    <col min="7" max="9" width="15" bestFit="1" customWidth="1"/>
    <col min="11" max="11" width="22" bestFit="1" customWidth="1"/>
    <col min="12" max="12" width="9.85546875" bestFit="1" customWidth="1"/>
    <col min="13" max="13" width="10.28515625" bestFit="1" customWidth="1"/>
    <col min="14" max="14" width="9.85546875" bestFit="1" customWidth="1"/>
    <col min="17" max="17" width="9.7109375" bestFit="1" customWidth="1"/>
    <col min="18" max="18" width="9" bestFit="1" customWidth="1"/>
    <col min="20" max="20" width="12.28515625" bestFit="1" customWidth="1"/>
    <col min="21" max="22" width="10.5703125" bestFit="1" customWidth="1"/>
  </cols>
  <sheetData>
    <row r="1" spans="1:14" x14ac:dyDescent="0.25">
      <c r="A1" t="s">
        <v>62</v>
      </c>
      <c r="F1" t="s">
        <v>79</v>
      </c>
      <c r="K1" t="s">
        <v>246</v>
      </c>
    </row>
    <row r="2" spans="1:14" x14ac:dyDescent="0.25">
      <c r="A2" s="1"/>
      <c r="B2" s="1" t="s">
        <v>67</v>
      </c>
      <c r="C2" s="1" t="s">
        <v>68</v>
      </c>
      <c r="D2" s="1" t="s">
        <v>69</v>
      </c>
      <c r="F2" s="1"/>
      <c r="G2" s="1" t="s">
        <v>115</v>
      </c>
      <c r="H2" s="1" t="s">
        <v>119</v>
      </c>
      <c r="I2" s="1" t="s">
        <v>104</v>
      </c>
      <c r="K2" s="1"/>
      <c r="L2" s="1" t="s">
        <v>67</v>
      </c>
      <c r="M2" s="1" t="s">
        <v>68</v>
      </c>
      <c r="N2" s="1" t="s">
        <v>69</v>
      </c>
    </row>
    <row r="3" spans="1:14" x14ac:dyDescent="0.25">
      <c r="A3" s="1" t="s">
        <v>72</v>
      </c>
      <c r="B3" s="20">
        <f>'Revisi Identifikasi Biaya'!F5</f>
        <v>8000</v>
      </c>
      <c r="C3" s="20">
        <f>'Revisi Identifikasi Biaya'!F6</f>
        <v>7000</v>
      </c>
      <c r="D3" s="20">
        <f>'Revisi Identifikasi Biaya'!F7</f>
        <v>7300</v>
      </c>
      <c r="F3" s="1" t="s">
        <v>247</v>
      </c>
      <c r="G3" s="1">
        <f>'4.1. Analisis Hasil '!H49</f>
        <v>122071104</v>
      </c>
      <c r="H3" s="1">
        <f>'4.1. Analisis Hasil '!H50</f>
        <v>86779456</v>
      </c>
      <c r="I3" s="11">
        <f>'4.1. Analisis Hasil '!H51</f>
        <v>109297045.3</v>
      </c>
      <c r="K3" s="1" t="s">
        <v>245</v>
      </c>
      <c r="L3" s="4">
        <v>84</v>
      </c>
      <c r="M3" s="4">
        <v>70</v>
      </c>
      <c r="N3" s="4">
        <v>77</v>
      </c>
    </row>
    <row r="4" spans="1:14" x14ac:dyDescent="0.25">
      <c r="A4" s="1" t="s">
        <v>75</v>
      </c>
      <c r="B4" s="20">
        <f>B3*95%</f>
        <v>7600</v>
      </c>
      <c r="C4" s="20">
        <f t="shared" ref="C4:D4" si="0">C3*95%</f>
        <v>6650</v>
      </c>
      <c r="D4" s="20">
        <f t="shared" si="0"/>
        <v>6935</v>
      </c>
      <c r="F4" s="1" t="s">
        <v>281</v>
      </c>
      <c r="G4" s="1">
        <v>116252749</v>
      </c>
      <c r="H4" s="1">
        <v>82725683</v>
      </c>
      <c r="I4" s="1">
        <v>104117393</v>
      </c>
      <c r="K4" s="1" t="s">
        <v>75</v>
      </c>
      <c r="L4" s="20">
        <f>L3*95%</f>
        <v>79.8</v>
      </c>
      <c r="M4" s="20">
        <f t="shared" ref="M4:N4" si="1">M3*95%</f>
        <v>66.5</v>
      </c>
      <c r="N4" s="20">
        <f t="shared" si="1"/>
        <v>73.149999999999991</v>
      </c>
    </row>
    <row r="5" spans="1:14" x14ac:dyDescent="0.25">
      <c r="A5" s="1" t="s">
        <v>74</v>
      </c>
      <c r="B5" s="20">
        <f>B3*90%</f>
        <v>7200</v>
      </c>
      <c r="C5" s="20">
        <f t="shared" ref="C5:D5" si="2">C3*90%</f>
        <v>6300</v>
      </c>
      <c r="D5" s="20">
        <f t="shared" si="2"/>
        <v>6570</v>
      </c>
      <c r="F5" s="1" t="s">
        <v>282</v>
      </c>
      <c r="G5" s="1">
        <v>110434394</v>
      </c>
      <c r="H5" s="1">
        <v>78671910</v>
      </c>
      <c r="I5" s="1">
        <v>98937741</v>
      </c>
      <c r="K5" s="1" t="s">
        <v>74</v>
      </c>
      <c r="L5" s="20">
        <f>L3*90%</f>
        <v>75.600000000000009</v>
      </c>
      <c r="M5" s="20">
        <f t="shared" ref="M5:N5" si="3">M3*90%</f>
        <v>63</v>
      </c>
      <c r="N5" s="20">
        <f t="shared" si="3"/>
        <v>69.3</v>
      </c>
    </row>
    <row r="6" spans="1:14" x14ac:dyDescent="0.25">
      <c r="A6" s="1" t="s">
        <v>73</v>
      </c>
      <c r="B6" s="20">
        <f>B3*85%</f>
        <v>6800</v>
      </c>
      <c r="C6" s="20">
        <f t="shared" ref="C6:D6" si="4">C3*85%</f>
        <v>5950</v>
      </c>
      <c r="D6" s="20">
        <f t="shared" si="4"/>
        <v>6205</v>
      </c>
      <c r="F6" s="1" t="s">
        <v>283</v>
      </c>
      <c r="G6" s="1">
        <v>104616038</v>
      </c>
      <c r="H6" s="1">
        <v>74618138</v>
      </c>
      <c r="I6" s="1">
        <v>93758089</v>
      </c>
      <c r="K6" s="1" t="s">
        <v>73</v>
      </c>
      <c r="L6" s="20">
        <f>L3*85%</f>
        <v>71.399999999999991</v>
      </c>
      <c r="M6" s="20">
        <f t="shared" ref="M6:N6" si="5">M3*85%</f>
        <v>59.5</v>
      </c>
      <c r="N6" s="20">
        <f t="shared" si="5"/>
        <v>65.45</v>
      </c>
    </row>
    <row r="7" spans="1:14" x14ac:dyDescent="0.25">
      <c r="A7" s="1" t="s">
        <v>76</v>
      </c>
      <c r="B7" s="20">
        <f>B3*105%</f>
        <v>8400</v>
      </c>
      <c r="C7" s="20">
        <f t="shared" ref="C7:D7" si="6">C3*105%</f>
        <v>7350</v>
      </c>
      <c r="D7" s="20">
        <f t="shared" si="6"/>
        <v>7665</v>
      </c>
      <c r="F7" s="1" t="s">
        <v>284</v>
      </c>
      <c r="G7" s="1">
        <v>127889459</v>
      </c>
      <c r="H7" s="1">
        <v>90833229</v>
      </c>
      <c r="I7" s="1">
        <v>114476698</v>
      </c>
      <c r="K7" s="1" t="s">
        <v>76</v>
      </c>
      <c r="L7" s="20">
        <f>L3*105%</f>
        <v>88.2</v>
      </c>
      <c r="M7" s="20">
        <f t="shared" ref="M7:N7" si="7">M3*105%</f>
        <v>73.5</v>
      </c>
      <c r="N7" s="20">
        <f t="shared" si="7"/>
        <v>80.850000000000009</v>
      </c>
    </row>
    <row r="8" spans="1:14" x14ac:dyDescent="0.25">
      <c r="A8" s="1" t="s">
        <v>77</v>
      </c>
      <c r="B8" s="20">
        <f>B3*110%</f>
        <v>8800</v>
      </c>
      <c r="C8" s="20">
        <f t="shared" ref="C8:D8" si="8">C3*110%</f>
        <v>7700.0000000000009</v>
      </c>
      <c r="D8" s="20">
        <f t="shared" si="8"/>
        <v>8030.0000000000009</v>
      </c>
      <c r="F8" s="1" t="s">
        <v>285</v>
      </c>
      <c r="G8" s="1">
        <v>133707814</v>
      </c>
      <c r="H8" s="1">
        <v>94887002</v>
      </c>
      <c r="I8" s="1">
        <v>119656350</v>
      </c>
      <c r="K8" s="1" t="s">
        <v>77</v>
      </c>
      <c r="L8" s="20">
        <f>L3*110%</f>
        <v>92.4</v>
      </c>
      <c r="M8" s="20">
        <f t="shared" ref="M8:N8" si="9">M3*110%</f>
        <v>77</v>
      </c>
      <c r="N8" s="20">
        <f t="shared" si="9"/>
        <v>84.7</v>
      </c>
    </row>
    <row r="9" spans="1:14" x14ac:dyDescent="0.25">
      <c r="A9" s="1" t="s">
        <v>78</v>
      </c>
      <c r="B9" s="20">
        <f>B3*115%</f>
        <v>9200</v>
      </c>
      <c r="C9" s="20">
        <f t="shared" ref="C9:D9" si="10">C3*115%</f>
        <v>8049.9999999999991</v>
      </c>
      <c r="D9" s="20">
        <f t="shared" si="10"/>
        <v>8395</v>
      </c>
      <c r="F9" s="1" t="s">
        <v>286</v>
      </c>
      <c r="G9" s="1">
        <v>139526170</v>
      </c>
      <c r="H9" s="1">
        <v>98940774</v>
      </c>
      <c r="I9" s="1">
        <v>124836002</v>
      </c>
      <c r="K9" s="1" t="s">
        <v>78</v>
      </c>
      <c r="L9" s="20">
        <f>L3*115%</f>
        <v>96.6</v>
      </c>
      <c r="M9" s="20">
        <f t="shared" ref="M9:N9" si="11">M3*115%</f>
        <v>80.5</v>
      </c>
      <c r="N9" s="20">
        <f t="shared" si="11"/>
        <v>88.55</v>
      </c>
    </row>
    <row r="11" spans="1:14" x14ac:dyDescent="0.25">
      <c r="A11" t="s">
        <v>80</v>
      </c>
      <c r="F11" t="s">
        <v>79</v>
      </c>
      <c r="L11">
        <v>12</v>
      </c>
      <c r="M11">
        <v>10</v>
      </c>
      <c r="N11">
        <v>11</v>
      </c>
    </row>
    <row r="12" spans="1:14" x14ac:dyDescent="0.25">
      <c r="A12" s="1"/>
      <c r="B12" s="1" t="s">
        <v>67</v>
      </c>
      <c r="C12" s="1" t="s">
        <v>68</v>
      </c>
      <c r="D12" s="1" t="s">
        <v>69</v>
      </c>
      <c r="F12" s="1"/>
      <c r="G12" s="1" t="s">
        <v>115</v>
      </c>
      <c r="H12" s="1" t="s">
        <v>119</v>
      </c>
      <c r="I12" s="1" t="s">
        <v>104</v>
      </c>
      <c r="L12">
        <v>84</v>
      </c>
      <c r="M12">
        <v>70</v>
      </c>
      <c r="N12">
        <v>77</v>
      </c>
    </row>
    <row r="13" spans="1:14" x14ac:dyDescent="0.25">
      <c r="A13" s="1" t="s">
        <v>81</v>
      </c>
      <c r="B13" s="11">
        <f>'Revisi Demand'!Q2</f>
        <v>2999572</v>
      </c>
      <c r="C13" s="11">
        <f>'Revisi Demand'!R2</f>
        <v>1953108</v>
      </c>
      <c r="D13" s="11">
        <f>'Revisi Demand'!S2</f>
        <v>2542053</v>
      </c>
      <c r="F13" s="1" t="s">
        <v>247</v>
      </c>
      <c r="G13" s="1">
        <f>G3</f>
        <v>122071104</v>
      </c>
      <c r="H13" s="1">
        <f>H3</f>
        <v>86779456</v>
      </c>
      <c r="I13" s="11">
        <f>I3</f>
        <v>109297045.3</v>
      </c>
    </row>
    <row r="14" spans="1:14" x14ac:dyDescent="0.25">
      <c r="A14" s="1" t="s">
        <v>84</v>
      </c>
      <c r="B14" s="11">
        <f>B13*95%</f>
        <v>2849593.4</v>
      </c>
      <c r="C14" s="11">
        <f t="shared" ref="C14:D14" si="12">C13*95%</f>
        <v>1855452.5999999999</v>
      </c>
      <c r="D14" s="11">
        <f t="shared" si="12"/>
        <v>2414950.35</v>
      </c>
      <c r="F14" s="1" t="s">
        <v>281</v>
      </c>
      <c r="G14" s="1">
        <v>116302235</v>
      </c>
      <c r="H14" s="1">
        <v>82880221</v>
      </c>
      <c r="I14" s="1">
        <v>104266053</v>
      </c>
    </row>
    <row r="15" spans="1:14" x14ac:dyDescent="0.25">
      <c r="A15" s="1" t="s">
        <v>83</v>
      </c>
      <c r="B15" s="11">
        <f>B13*90%</f>
        <v>2699614.8000000003</v>
      </c>
      <c r="C15" s="11">
        <f t="shared" ref="C15:D15" si="13">C13*90%</f>
        <v>1757797.2</v>
      </c>
      <c r="D15" s="11">
        <f t="shared" si="13"/>
        <v>2287847.7000000002</v>
      </c>
      <c r="F15" s="1" t="s">
        <v>282</v>
      </c>
      <c r="G15" s="1">
        <v>110533617</v>
      </c>
      <c r="H15" s="1">
        <v>78980245</v>
      </c>
      <c r="I15" s="1">
        <v>99233882</v>
      </c>
    </row>
    <row r="16" spans="1:14" x14ac:dyDescent="0.25">
      <c r="A16" s="1" t="s">
        <v>82</v>
      </c>
      <c r="B16" s="11">
        <f>B13*85%</f>
        <v>2549636.1999999997</v>
      </c>
      <c r="C16" s="11">
        <f t="shared" ref="C16:D16" si="14">C13*85%</f>
        <v>1660141.8</v>
      </c>
      <c r="D16" s="11">
        <f t="shared" si="14"/>
        <v>2160745.0499999998</v>
      </c>
      <c r="F16" s="1" t="s">
        <v>283</v>
      </c>
      <c r="G16" s="1">
        <v>104764999</v>
      </c>
      <c r="H16" s="1">
        <v>75080268</v>
      </c>
      <c r="I16" s="1">
        <v>94201710</v>
      </c>
    </row>
    <row r="17" spans="1:30" x14ac:dyDescent="0.25">
      <c r="A17" s="1" t="s">
        <v>85</v>
      </c>
      <c r="B17" s="11">
        <f>B13*105%</f>
        <v>3149550.6</v>
      </c>
      <c r="C17" s="11">
        <f t="shared" ref="C17:D17" si="15">C13*105%</f>
        <v>2050763.4000000001</v>
      </c>
      <c r="D17" s="11">
        <f t="shared" si="15"/>
        <v>2669155.65</v>
      </c>
      <c r="F17" s="1" t="s">
        <v>284</v>
      </c>
      <c r="G17" s="1">
        <v>127839471</v>
      </c>
      <c r="H17" s="1">
        <v>90680174</v>
      </c>
      <c r="I17" s="1">
        <v>114330396</v>
      </c>
    </row>
    <row r="18" spans="1:30" x14ac:dyDescent="0.25">
      <c r="A18" s="1" t="s">
        <v>86</v>
      </c>
      <c r="B18" s="11">
        <f>B13*110%</f>
        <v>3299529.2</v>
      </c>
      <c r="C18" s="11">
        <f t="shared" ref="C18:D18" si="16">C13*110%</f>
        <v>2148418.8000000003</v>
      </c>
      <c r="D18" s="11">
        <f t="shared" si="16"/>
        <v>2796258.3000000003</v>
      </c>
      <c r="F18" s="1" t="s">
        <v>285</v>
      </c>
      <c r="G18" s="1">
        <v>133609344</v>
      </c>
      <c r="H18" s="1">
        <v>94580620</v>
      </c>
      <c r="I18" s="1">
        <v>119362885</v>
      </c>
    </row>
    <row r="19" spans="1:30" x14ac:dyDescent="0.25">
      <c r="A19" s="1" t="s">
        <v>87</v>
      </c>
      <c r="B19" s="11">
        <f>B13*115%</f>
        <v>3449507.8</v>
      </c>
      <c r="C19" s="11">
        <f t="shared" ref="C19:D19" si="17">C13*115%</f>
        <v>2246074.1999999997</v>
      </c>
      <c r="D19" s="11">
        <f t="shared" si="17"/>
        <v>2923360.9499999997</v>
      </c>
      <c r="F19" s="1" t="s">
        <v>286</v>
      </c>
      <c r="G19" s="1">
        <v>139376832</v>
      </c>
      <c r="H19" s="1">
        <v>98477989</v>
      </c>
      <c r="I19" s="1">
        <v>124392576</v>
      </c>
    </row>
    <row r="21" spans="1:30" x14ac:dyDescent="0.25">
      <c r="G21" s="67">
        <v>-0.05</v>
      </c>
      <c r="L21" s="67">
        <v>-0.1</v>
      </c>
      <c r="P21" s="67">
        <v>-0.15</v>
      </c>
      <c r="T21" s="67">
        <v>0.05</v>
      </c>
      <c r="X21" s="67">
        <v>0.1</v>
      </c>
      <c r="AB21" s="67">
        <v>0.15</v>
      </c>
    </row>
    <row r="22" spans="1:30" x14ac:dyDescent="0.25">
      <c r="A22" t="s">
        <v>167</v>
      </c>
      <c r="B22" t="s">
        <v>115</v>
      </c>
      <c r="C22" t="s">
        <v>119</v>
      </c>
      <c r="D22" t="s">
        <v>104</v>
      </c>
      <c r="G22" t="s">
        <v>115</v>
      </c>
      <c r="H22" t="s">
        <v>119</v>
      </c>
      <c r="I22" t="s">
        <v>104</v>
      </c>
      <c r="L22" t="s">
        <v>115</v>
      </c>
      <c r="M22" t="s">
        <v>119</v>
      </c>
      <c r="N22" t="s">
        <v>104</v>
      </c>
      <c r="P22" t="s">
        <v>115</v>
      </c>
      <c r="Q22" t="s">
        <v>119</v>
      </c>
      <c r="R22" t="s">
        <v>104</v>
      </c>
      <c r="T22" t="s">
        <v>115</v>
      </c>
      <c r="U22" t="s">
        <v>119</v>
      </c>
      <c r="V22" t="s">
        <v>104</v>
      </c>
      <c r="X22" t="s">
        <v>115</v>
      </c>
      <c r="Y22" t="s">
        <v>119</v>
      </c>
      <c r="Z22" t="s">
        <v>104</v>
      </c>
      <c r="AB22" t="s">
        <v>115</v>
      </c>
      <c r="AC22" t="s">
        <v>119</v>
      </c>
      <c r="AD22" t="s">
        <v>104</v>
      </c>
    </row>
    <row r="23" spans="1:30" x14ac:dyDescent="0.25">
      <c r="A23">
        <v>1</v>
      </c>
      <c r="B23">
        <v>65838</v>
      </c>
      <c r="C23">
        <v>40674</v>
      </c>
      <c r="D23">
        <v>55097</v>
      </c>
      <c r="G23" s="24">
        <f>B23*95%</f>
        <v>62546.1</v>
      </c>
      <c r="H23" s="24">
        <f>C23*95%</f>
        <v>38640.299999999996</v>
      </c>
      <c r="I23" s="24">
        <f>D23*95%</f>
        <v>52342.149999999994</v>
      </c>
      <c r="L23" s="24">
        <f>B23*90%</f>
        <v>59254.200000000004</v>
      </c>
      <c r="M23" s="24">
        <f t="shared" ref="M23:N23" si="18">C23*90%</f>
        <v>36606.6</v>
      </c>
      <c r="N23" s="24">
        <f t="shared" si="18"/>
        <v>49587.3</v>
      </c>
      <c r="P23" s="24">
        <f>B23*85%</f>
        <v>55962.299999999996</v>
      </c>
      <c r="Q23" s="24">
        <f t="shared" ref="Q23:R23" si="19">C23*85%</f>
        <v>34572.9</v>
      </c>
      <c r="R23" s="24">
        <f t="shared" si="19"/>
        <v>46832.45</v>
      </c>
      <c r="S23" s="24"/>
      <c r="T23" s="24">
        <f>B23*105%</f>
        <v>69129.900000000009</v>
      </c>
      <c r="U23" s="24">
        <f>C23*105%</f>
        <v>42707.700000000004</v>
      </c>
      <c r="V23" s="24">
        <f>D23*105%</f>
        <v>57851.850000000006</v>
      </c>
      <c r="W23" s="24"/>
      <c r="X23" s="24">
        <f>B23*110%</f>
        <v>72421.8</v>
      </c>
      <c r="Y23" s="24">
        <f t="shared" ref="Y23:Z23" si="20">C23*110%</f>
        <v>44741.4</v>
      </c>
      <c r="Z23" s="24">
        <f t="shared" si="20"/>
        <v>60606.700000000004</v>
      </c>
      <c r="AA23" s="24"/>
      <c r="AB23" s="24">
        <f>B23*115%</f>
        <v>75713.7</v>
      </c>
      <c r="AC23" s="24">
        <f t="shared" ref="AC23:AD23" si="21">C23*115%</f>
        <v>46775.1</v>
      </c>
      <c r="AD23" s="24">
        <f t="shared" si="21"/>
        <v>63361.549999999996</v>
      </c>
    </row>
    <row r="24" spans="1:30" x14ac:dyDescent="0.25">
      <c r="A24">
        <v>2</v>
      </c>
      <c r="B24">
        <v>73998</v>
      </c>
      <c r="C24">
        <v>51131</v>
      </c>
      <c r="D24">
        <v>65982</v>
      </c>
      <c r="G24" s="24">
        <f t="shared" ref="G24:G73" si="22">B24*95%</f>
        <v>70298.099999999991</v>
      </c>
      <c r="H24" s="24">
        <f t="shared" ref="H24:H73" si="23">C24*95%</f>
        <v>48574.45</v>
      </c>
      <c r="I24" s="24">
        <f t="shared" ref="I24:I73" si="24">D24*95%</f>
        <v>62682.899999999994</v>
      </c>
      <c r="L24" s="24">
        <f t="shared" ref="L24:L74" si="25">B24*90%</f>
        <v>66598.2</v>
      </c>
      <c r="M24" s="24">
        <f t="shared" ref="M24:M74" si="26">C24*90%</f>
        <v>46017.9</v>
      </c>
      <c r="N24" s="24">
        <f t="shared" ref="N24:N74" si="27">D24*90%</f>
        <v>59383.8</v>
      </c>
      <c r="P24" s="24">
        <f t="shared" ref="P24:P74" si="28">B24*85%</f>
        <v>62898.299999999996</v>
      </c>
      <c r="Q24" s="24">
        <f t="shared" ref="Q24:Q74" si="29">C24*85%</f>
        <v>43461.35</v>
      </c>
      <c r="R24" s="24">
        <f t="shared" ref="R24:R74" si="30">D24*85%</f>
        <v>56084.7</v>
      </c>
      <c r="S24" s="24"/>
      <c r="T24" s="24">
        <f t="shared" ref="T24:T74" si="31">B24*105%</f>
        <v>77697.900000000009</v>
      </c>
      <c r="U24" s="24">
        <f t="shared" ref="U24:U74" si="32">C24*105%</f>
        <v>53687.55</v>
      </c>
      <c r="V24" s="24">
        <f t="shared" ref="V24:V74" si="33">D24*105%</f>
        <v>69281.100000000006</v>
      </c>
      <c r="W24" s="24"/>
      <c r="X24" s="24">
        <f t="shared" ref="X24:X74" si="34">B24*110%</f>
        <v>81397.8</v>
      </c>
      <c r="Y24" s="24">
        <f t="shared" ref="Y24:Y74" si="35">C24*110%</f>
        <v>56244.100000000006</v>
      </c>
      <c r="Z24" s="24">
        <f t="shared" ref="Z24:Z74" si="36">D24*110%</f>
        <v>72580.200000000012</v>
      </c>
      <c r="AA24" s="24"/>
      <c r="AB24" s="24">
        <f t="shared" ref="AB24:AB74" si="37">B24*115%</f>
        <v>85097.7</v>
      </c>
      <c r="AC24" s="24">
        <f t="shared" ref="AC24:AC74" si="38">C24*115%</f>
        <v>58800.649999999994</v>
      </c>
      <c r="AD24" s="24">
        <f t="shared" ref="AD24:AD74" si="39">D24*115%</f>
        <v>75879.299999999988</v>
      </c>
    </row>
    <row r="25" spans="1:30" x14ac:dyDescent="0.25">
      <c r="A25">
        <v>3</v>
      </c>
      <c r="B25">
        <v>76124</v>
      </c>
      <c r="C25">
        <v>50891</v>
      </c>
      <c r="D25">
        <v>63460</v>
      </c>
      <c r="G25" s="24">
        <f t="shared" si="22"/>
        <v>72317.8</v>
      </c>
      <c r="H25" s="24">
        <f t="shared" si="23"/>
        <v>48346.45</v>
      </c>
      <c r="I25" s="24">
        <f t="shared" si="24"/>
        <v>60287</v>
      </c>
      <c r="L25" s="24">
        <f t="shared" si="25"/>
        <v>68511.600000000006</v>
      </c>
      <c r="M25" s="24">
        <f t="shared" si="26"/>
        <v>45801.9</v>
      </c>
      <c r="N25" s="24">
        <f t="shared" si="27"/>
        <v>57114</v>
      </c>
      <c r="P25" s="24">
        <f t="shared" si="28"/>
        <v>64705.4</v>
      </c>
      <c r="Q25" s="24">
        <f t="shared" si="29"/>
        <v>43257.35</v>
      </c>
      <c r="R25" s="24">
        <f t="shared" si="30"/>
        <v>53941</v>
      </c>
      <c r="S25" s="24"/>
      <c r="T25" s="24">
        <f t="shared" si="31"/>
        <v>79930.2</v>
      </c>
      <c r="U25" s="24">
        <f t="shared" si="32"/>
        <v>53435.55</v>
      </c>
      <c r="V25" s="24">
        <f t="shared" si="33"/>
        <v>66633</v>
      </c>
      <c r="W25" s="24"/>
      <c r="X25" s="24">
        <f t="shared" si="34"/>
        <v>83736.400000000009</v>
      </c>
      <c r="Y25" s="24">
        <f t="shared" si="35"/>
        <v>55980.100000000006</v>
      </c>
      <c r="Z25" s="24">
        <f t="shared" si="36"/>
        <v>69806</v>
      </c>
      <c r="AA25" s="24"/>
      <c r="AB25" s="24">
        <f t="shared" si="37"/>
        <v>87542.599999999991</v>
      </c>
      <c r="AC25" s="24">
        <f t="shared" si="38"/>
        <v>58524.649999999994</v>
      </c>
      <c r="AD25" s="24">
        <f t="shared" si="39"/>
        <v>72979</v>
      </c>
    </row>
    <row r="26" spans="1:30" x14ac:dyDescent="0.25">
      <c r="A26">
        <v>4</v>
      </c>
      <c r="B26">
        <v>82991</v>
      </c>
      <c r="C26">
        <v>50057</v>
      </c>
      <c r="D26">
        <v>66582</v>
      </c>
      <c r="G26" s="24">
        <f t="shared" si="22"/>
        <v>78841.45</v>
      </c>
      <c r="H26" s="24">
        <f t="shared" si="23"/>
        <v>47554.149999999994</v>
      </c>
      <c r="I26" s="24">
        <f t="shared" si="24"/>
        <v>63252.899999999994</v>
      </c>
      <c r="L26" s="24">
        <f t="shared" si="25"/>
        <v>74691.900000000009</v>
      </c>
      <c r="M26" s="24">
        <f t="shared" si="26"/>
        <v>45051.3</v>
      </c>
      <c r="N26" s="24">
        <f t="shared" si="27"/>
        <v>59923.8</v>
      </c>
      <c r="P26" s="24">
        <f t="shared" si="28"/>
        <v>70542.349999999991</v>
      </c>
      <c r="Q26" s="24">
        <f t="shared" si="29"/>
        <v>42548.45</v>
      </c>
      <c r="R26" s="24">
        <f t="shared" si="30"/>
        <v>56594.7</v>
      </c>
      <c r="S26" s="24"/>
      <c r="T26" s="24">
        <f t="shared" si="31"/>
        <v>87140.55</v>
      </c>
      <c r="U26" s="24">
        <f t="shared" si="32"/>
        <v>52559.850000000006</v>
      </c>
      <c r="V26" s="24">
        <f t="shared" si="33"/>
        <v>69911.100000000006</v>
      </c>
      <c r="W26" s="24"/>
      <c r="X26" s="24">
        <f t="shared" si="34"/>
        <v>91290.1</v>
      </c>
      <c r="Y26" s="24">
        <f t="shared" si="35"/>
        <v>55062.700000000004</v>
      </c>
      <c r="Z26" s="24">
        <f t="shared" si="36"/>
        <v>73240.200000000012</v>
      </c>
      <c r="AA26" s="24"/>
      <c r="AB26" s="24">
        <f t="shared" si="37"/>
        <v>95439.65</v>
      </c>
      <c r="AC26" s="24">
        <f t="shared" si="38"/>
        <v>57565.549999999996</v>
      </c>
      <c r="AD26" s="24">
        <f t="shared" si="39"/>
        <v>76569.299999999988</v>
      </c>
    </row>
    <row r="27" spans="1:30" x14ac:dyDescent="0.25">
      <c r="A27">
        <v>5</v>
      </c>
      <c r="B27">
        <v>72013</v>
      </c>
      <c r="C27">
        <v>40959</v>
      </c>
      <c r="D27">
        <v>56036</v>
      </c>
      <c r="G27" s="24">
        <f t="shared" si="22"/>
        <v>68412.349999999991</v>
      </c>
      <c r="H27" s="24">
        <f t="shared" si="23"/>
        <v>38911.049999999996</v>
      </c>
      <c r="I27" s="24">
        <f t="shared" si="24"/>
        <v>53234.2</v>
      </c>
      <c r="L27" s="24">
        <f t="shared" si="25"/>
        <v>64811.700000000004</v>
      </c>
      <c r="M27" s="24">
        <f t="shared" si="26"/>
        <v>36863.1</v>
      </c>
      <c r="N27" s="24">
        <f t="shared" si="27"/>
        <v>50432.4</v>
      </c>
      <c r="P27" s="24">
        <f t="shared" si="28"/>
        <v>61211.049999999996</v>
      </c>
      <c r="Q27" s="24">
        <f t="shared" si="29"/>
        <v>34815.15</v>
      </c>
      <c r="R27" s="24">
        <f t="shared" si="30"/>
        <v>47630.6</v>
      </c>
      <c r="S27" s="24"/>
      <c r="T27" s="24">
        <f t="shared" si="31"/>
        <v>75613.650000000009</v>
      </c>
      <c r="U27" s="24">
        <f t="shared" si="32"/>
        <v>43006.950000000004</v>
      </c>
      <c r="V27" s="24">
        <f t="shared" si="33"/>
        <v>58837.8</v>
      </c>
      <c r="W27" s="24"/>
      <c r="X27" s="24">
        <f t="shared" si="34"/>
        <v>79214.3</v>
      </c>
      <c r="Y27" s="24">
        <f t="shared" si="35"/>
        <v>45054.9</v>
      </c>
      <c r="Z27" s="24">
        <f t="shared" si="36"/>
        <v>61639.600000000006</v>
      </c>
      <c r="AA27" s="24"/>
      <c r="AB27" s="24">
        <f t="shared" si="37"/>
        <v>82814.95</v>
      </c>
      <c r="AC27" s="24">
        <f t="shared" si="38"/>
        <v>47102.85</v>
      </c>
      <c r="AD27" s="24">
        <f t="shared" si="39"/>
        <v>64441.399999999994</v>
      </c>
    </row>
    <row r="28" spans="1:30" x14ac:dyDescent="0.25">
      <c r="A28">
        <v>6</v>
      </c>
      <c r="B28">
        <v>24411</v>
      </c>
      <c r="C28">
        <v>17493</v>
      </c>
      <c r="D28">
        <v>22884</v>
      </c>
      <c r="G28" s="24">
        <f t="shared" si="22"/>
        <v>23190.45</v>
      </c>
      <c r="H28" s="24">
        <f t="shared" si="23"/>
        <v>16618.349999999999</v>
      </c>
      <c r="I28" s="24">
        <f t="shared" si="24"/>
        <v>21739.8</v>
      </c>
      <c r="L28" s="24">
        <f t="shared" si="25"/>
        <v>21969.9</v>
      </c>
      <c r="M28" s="24">
        <f t="shared" si="26"/>
        <v>15743.7</v>
      </c>
      <c r="N28" s="24">
        <f t="shared" si="27"/>
        <v>20595.600000000002</v>
      </c>
      <c r="P28" s="24">
        <f t="shared" si="28"/>
        <v>20749.349999999999</v>
      </c>
      <c r="Q28" s="24">
        <f t="shared" si="29"/>
        <v>14869.05</v>
      </c>
      <c r="R28" s="24">
        <f t="shared" si="30"/>
        <v>19451.399999999998</v>
      </c>
      <c r="S28" s="24"/>
      <c r="T28" s="24">
        <f t="shared" si="31"/>
        <v>25631.55</v>
      </c>
      <c r="U28" s="24">
        <f t="shared" si="32"/>
        <v>18367.650000000001</v>
      </c>
      <c r="V28" s="24">
        <f t="shared" si="33"/>
        <v>24028.2</v>
      </c>
      <c r="W28" s="24"/>
      <c r="X28" s="24">
        <f t="shared" si="34"/>
        <v>26852.100000000002</v>
      </c>
      <c r="Y28" s="24">
        <f t="shared" si="35"/>
        <v>19242.300000000003</v>
      </c>
      <c r="Z28" s="24">
        <f t="shared" si="36"/>
        <v>25172.400000000001</v>
      </c>
      <c r="AA28" s="24"/>
      <c r="AB28" s="24">
        <f t="shared" si="37"/>
        <v>28072.649999999998</v>
      </c>
      <c r="AC28" s="24">
        <f t="shared" si="38"/>
        <v>20116.949999999997</v>
      </c>
      <c r="AD28" s="24">
        <f t="shared" si="39"/>
        <v>26316.6</v>
      </c>
    </row>
    <row r="29" spans="1:30" x14ac:dyDescent="0.25">
      <c r="A29">
        <v>7</v>
      </c>
      <c r="B29">
        <v>0</v>
      </c>
      <c r="C29">
        <v>0</v>
      </c>
      <c r="D29">
        <v>0</v>
      </c>
      <c r="G29" s="24">
        <f t="shared" si="22"/>
        <v>0</v>
      </c>
      <c r="H29" s="24">
        <f t="shared" si="23"/>
        <v>0</v>
      </c>
      <c r="I29" s="24">
        <f t="shared" si="24"/>
        <v>0</v>
      </c>
      <c r="L29" s="24">
        <f t="shared" si="25"/>
        <v>0</v>
      </c>
      <c r="M29" s="24">
        <f t="shared" si="26"/>
        <v>0</v>
      </c>
      <c r="N29" s="24">
        <f t="shared" si="27"/>
        <v>0</v>
      </c>
      <c r="P29" s="24">
        <f t="shared" si="28"/>
        <v>0</v>
      </c>
      <c r="Q29" s="24">
        <f t="shared" si="29"/>
        <v>0</v>
      </c>
      <c r="R29" s="24">
        <f t="shared" si="30"/>
        <v>0</v>
      </c>
      <c r="S29" s="24"/>
      <c r="T29" s="24">
        <f t="shared" si="31"/>
        <v>0</v>
      </c>
      <c r="U29" s="24">
        <f t="shared" si="32"/>
        <v>0</v>
      </c>
      <c r="V29" s="24">
        <f t="shared" si="33"/>
        <v>0</v>
      </c>
      <c r="W29" s="24"/>
      <c r="X29" s="24">
        <f t="shared" si="34"/>
        <v>0</v>
      </c>
      <c r="Y29" s="24">
        <f t="shared" si="35"/>
        <v>0</v>
      </c>
      <c r="Z29" s="24">
        <f t="shared" si="36"/>
        <v>0</v>
      </c>
      <c r="AA29" s="24"/>
      <c r="AB29" s="24">
        <f t="shared" si="37"/>
        <v>0</v>
      </c>
      <c r="AC29" s="24">
        <f t="shared" si="38"/>
        <v>0</v>
      </c>
      <c r="AD29" s="24">
        <f t="shared" si="39"/>
        <v>0</v>
      </c>
    </row>
    <row r="30" spans="1:30" x14ac:dyDescent="0.25">
      <c r="A30">
        <v>8</v>
      </c>
      <c r="B30">
        <v>61513</v>
      </c>
      <c r="C30">
        <v>39083</v>
      </c>
      <c r="D30">
        <v>56131</v>
      </c>
      <c r="G30" s="24">
        <f t="shared" si="22"/>
        <v>58437.35</v>
      </c>
      <c r="H30" s="24">
        <f t="shared" si="23"/>
        <v>37128.85</v>
      </c>
      <c r="I30" s="24">
        <f t="shared" si="24"/>
        <v>53324.45</v>
      </c>
      <c r="L30" s="24">
        <f t="shared" si="25"/>
        <v>55361.700000000004</v>
      </c>
      <c r="M30" s="24">
        <f t="shared" si="26"/>
        <v>35174.700000000004</v>
      </c>
      <c r="N30" s="24">
        <f t="shared" si="27"/>
        <v>50517.9</v>
      </c>
      <c r="P30" s="24">
        <f t="shared" si="28"/>
        <v>52286.049999999996</v>
      </c>
      <c r="Q30" s="24">
        <f t="shared" si="29"/>
        <v>33220.549999999996</v>
      </c>
      <c r="R30" s="24">
        <f t="shared" si="30"/>
        <v>47711.35</v>
      </c>
      <c r="S30" s="24"/>
      <c r="T30" s="24">
        <f t="shared" si="31"/>
        <v>64588.65</v>
      </c>
      <c r="U30" s="24">
        <f t="shared" si="32"/>
        <v>41037.15</v>
      </c>
      <c r="V30" s="24">
        <f t="shared" si="33"/>
        <v>58937.55</v>
      </c>
      <c r="W30" s="24"/>
      <c r="X30" s="24">
        <f t="shared" si="34"/>
        <v>67664.3</v>
      </c>
      <c r="Y30" s="24">
        <f t="shared" si="35"/>
        <v>42991.3</v>
      </c>
      <c r="Z30" s="24">
        <f t="shared" si="36"/>
        <v>61744.100000000006</v>
      </c>
      <c r="AA30" s="24"/>
      <c r="AB30" s="24">
        <f t="shared" si="37"/>
        <v>70739.95</v>
      </c>
      <c r="AC30" s="24">
        <f t="shared" si="38"/>
        <v>44945.45</v>
      </c>
      <c r="AD30" s="24">
        <f t="shared" si="39"/>
        <v>64550.649999999994</v>
      </c>
    </row>
    <row r="31" spans="1:30" x14ac:dyDescent="0.25">
      <c r="A31">
        <v>9</v>
      </c>
      <c r="B31">
        <v>56261</v>
      </c>
      <c r="C31">
        <v>33855</v>
      </c>
      <c r="D31">
        <v>45111</v>
      </c>
      <c r="G31" s="24">
        <f t="shared" si="22"/>
        <v>53447.95</v>
      </c>
      <c r="H31" s="24">
        <f t="shared" si="23"/>
        <v>32162.25</v>
      </c>
      <c r="I31" s="24">
        <f t="shared" si="24"/>
        <v>42855.45</v>
      </c>
      <c r="L31" s="24">
        <f t="shared" si="25"/>
        <v>50634.9</v>
      </c>
      <c r="M31" s="24">
        <f t="shared" si="26"/>
        <v>30469.5</v>
      </c>
      <c r="N31" s="24">
        <f t="shared" si="27"/>
        <v>40599.9</v>
      </c>
      <c r="P31" s="24">
        <f t="shared" si="28"/>
        <v>47821.85</v>
      </c>
      <c r="Q31" s="24">
        <f t="shared" si="29"/>
        <v>28776.75</v>
      </c>
      <c r="R31" s="24">
        <f t="shared" si="30"/>
        <v>38344.35</v>
      </c>
      <c r="S31" s="24"/>
      <c r="T31" s="24">
        <f t="shared" si="31"/>
        <v>59074.05</v>
      </c>
      <c r="U31" s="24">
        <f t="shared" si="32"/>
        <v>35547.75</v>
      </c>
      <c r="V31" s="24">
        <f t="shared" si="33"/>
        <v>47366.55</v>
      </c>
      <c r="W31" s="24"/>
      <c r="X31" s="24">
        <f t="shared" si="34"/>
        <v>61887.100000000006</v>
      </c>
      <c r="Y31" s="24">
        <f t="shared" si="35"/>
        <v>37240.5</v>
      </c>
      <c r="Z31" s="24">
        <f t="shared" si="36"/>
        <v>49622.100000000006</v>
      </c>
      <c r="AA31" s="24"/>
      <c r="AB31" s="24">
        <f t="shared" si="37"/>
        <v>64700.149999999994</v>
      </c>
      <c r="AC31" s="24">
        <f t="shared" si="38"/>
        <v>38933.25</v>
      </c>
      <c r="AD31" s="24">
        <f t="shared" si="39"/>
        <v>51877.649999999994</v>
      </c>
    </row>
    <row r="32" spans="1:30" x14ac:dyDescent="0.25">
      <c r="A32">
        <v>10</v>
      </c>
      <c r="B32">
        <v>82011</v>
      </c>
      <c r="C32">
        <v>51537</v>
      </c>
      <c r="D32">
        <v>64566</v>
      </c>
      <c r="G32" s="24">
        <f t="shared" si="22"/>
        <v>77910.45</v>
      </c>
      <c r="H32" s="24">
        <f t="shared" si="23"/>
        <v>48960.149999999994</v>
      </c>
      <c r="I32" s="24">
        <f t="shared" si="24"/>
        <v>61337.7</v>
      </c>
      <c r="L32" s="24">
        <f t="shared" si="25"/>
        <v>73809.900000000009</v>
      </c>
      <c r="M32" s="24">
        <f t="shared" si="26"/>
        <v>46383.3</v>
      </c>
      <c r="N32" s="24">
        <f t="shared" si="27"/>
        <v>58109.4</v>
      </c>
      <c r="P32" s="24">
        <f t="shared" si="28"/>
        <v>69709.349999999991</v>
      </c>
      <c r="Q32" s="24">
        <f t="shared" si="29"/>
        <v>43806.45</v>
      </c>
      <c r="R32" s="24">
        <f t="shared" si="30"/>
        <v>54881.1</v>
      </c>
      <c r="S32" s="24"/>
      <c r="T32" s="24">
        <f t="shared" si="31"/>
        <v>86111.55</v>
      </c>
      <c r="U32" s="24">
        <f t="shared" si="32"/>
        <v>54113.850000000006</v>
      </c>
      <c r="V32" s="24">
        <f t="shared" si="33"/>
        <v>67794.3</v>
      </c>
      <c r="W32" s="24"/>
      <c r="X32" s="24">
        <f t="shared" si="34"/>
        <v>90212.1</v>
      </c>
      <c r="Y32" s="24">
        <f t="shared" si="35"/>
        <v>56690.700000000004</v>
      </c>
      <c r="Z32" s="24">
        <f t="shared" si="36"/>
        <v>71022.600000000006</v>
      </c>
      <c r="AA32" s="24"/>
      <c r="AB32" s="24">
        <f t="shared" si="37"/>
        <v>94312.65</v>
      </c>
      <c r="AC32" s="24">
        <f t="shared" si="38"/>
        <v>59267.549999999996</v>
      </c>
      <c r="AD32" s="24">
        <f t="shared" si="39"/>
        <v>74250.899999999994</v>
      </c>
    </row>
    <row r="33" spans="1:30" x14ac:dyDescent="0.25">
      <c r="A33">
        <v>11</v>
      </c>
      <c r="B33">
        <v>75210</v>
      </c>
      <c r="C33">
        <v>51295</v>
      </c>
      <c r="D33">
        <v>63615</v>
      </c>
      <c r="G33" s="24">
        <f t="shared" si="22"/>
        <v>71449.5</v>
      </c>
      <c r="H33" s="24">
        <f t="shared" si="23"/>
        <v>48730.25</v>
      </c>
      <c r="I33" s="24">
        <f t="shared" si="24"/>
        <v>60434.25</v>
      </c>
      <c r="L33" s="24">
        <f t="shared" si="25"/>
        <v>67689</v>
      </c>
      <c r="M33" s="24">
        <f t="shared" si="26"/>
        <v>46165.5</v>
      </c>
      <c r="N33" s="24">
        <f t="shared" si="27"/>
        <v>57253.5</v>
      </c>
      <c r="P33" s="24">
        <f t="shared" si="28"/>
        <v>63928.5</v>
      </c>
      <c r="Q33" s="24">
        <f t="shared" si="29"/>
        <v>43600.75</v>
      </c>
      <c r="R33" s="24">
        <f t="shared" si="30"/>
        <v>54072.75</v>
      </c>
      <c r="S33" s="24"/>
      <c r="T33" s="24">
        <f t="shared" si="31"/>
        <v>78970.5</v>
      </c>
      <c r="U33" s="24">
        <f t="shared" si="32"/>
        <v>53859.75</v>
      </c>
      <c r="V33" s="24">
        <f t="shared" si="33"/>
        <v>66795.75</v>
      </c>
      <c r="W33" s="24"/>
      <c r="X33" s="24">
        <f t="shared" si="34"/>
        <v>82731</v>
      </c>
      <c r="Y33" s="24">
        <f t="shared" si="35"/>
        <v>56424.500000000007</v>
      </c>
      <c r="Z33" s="24">
        <f t="shared" si="36"/>
        <v>69976.5</v>
      </c>
      <c r="AA33" s="24"/>
      <c r="AB33" s="24">
        <f t="shared" si="37"/>
        <v>86491.5</v>
      </c>
      <c r="AC33" s="24">
        <f t="shared" si="38"/>
        <v>58989.249999999993</v>
      </c>
      <c r="AD33" s="24">
        <f t="shared" si="39"/>
        <v>73157.25</v>
      </c>
    </row>
    <row r="34" spans="1:30" x14ac:dyDescent="0.25">
      <c r="A34">
        <v>12</v>
      </c>
      <c r="B34">
        <v>12565</v>
      </c>
      <c r="C34">
        <v>7278</v>
      </c>
      <c r="D34">
        <v>11195</v>
      </c>
      <c r="G34" s="24">
        <f t="shared" si="22"/>
        <v>11936.75</v>
      </c>
      <c r="H34" s="24">
        <f t="shared" si="23"/>
        <v>6914.0999999999995</v>
      </c>
      <c r="I34" s="24">
        <f t="shared" si="24"/>
        <v>10635.25</v>
      </c>
      <c r="L34" s="24">
        <f t="shared" si="25"/>
        <v>11308.5</v>
      </c>
      <c r="M34" s="24">
        <f t="shared" si="26"/>
        <v>6550.2</v>
      </c>
      <c r="N34" s="24">
        <f t="shared" si="27"/>
        <v>10075.5</v>
      </c>
      <c r="P34" s="24">
        <f t="shared" si="28"/>
        <v>10680.25</v>
      </c>
      <c r="Q34" s="24">
        <f t="shared" si="29"/>
        <v>6186.3</v>
      </c>
      <c r="R34" s="24">
        <f t="shared" si="30"/>
        <v>9515.75</v>
      </c>
      <c r="S34" s="24"/>
      <c r="T34" s="24">
        <f t="shared" si="31"/>
        <v>13193.25</v>
      </c>
      <c r="U34" s="24">
        <f t="shared" si="32"/>
        <v>7641.9000000000005</v>
      </c>
      <c r="V34" s="24">
        <f t="shared" si="33"/>
        <v>11754.75</v>
      </c>
      <c r="W34" s="24"/>
      <c r="X34" s="24">
        <f t="shared" si="34"/>
        <v>13821.500000000002</v>
      </c>
      <c r="Y34" s="24">
        <f t="shared" si="35"/>
        <v>8005.8000000000011</v>
      </c>
      <c r="Z34" s="24">
        <f t="shared" si="36"/>
        <v>12314.500000000002</v>
      </c>
      <c r="AA34" s="24"/>
      <c r="AB34" s="24">
        <f t="shared" si="37"/>
        <v>14449.749999999998</v>
      </c>
      <c r="AC34" s="24">
        <f t="shared" si="38"/>
        <v>8369.6999999999989</v>
      </c>
      <c r="AD34" s="24">
        <f t="shared" si="39"/>
        <v>12874.249999999998</v>
      </c>
    </row>
    <row r="35" spans="1:30" x14ac:dyDescent="0.25">
      <c r="A35">
        <v>13</v>
      </c>
      <c r="B35">
        <v>64501</v>
      </c>
      <c r="C35">
        <v>39724</v>
      </c>
      <c r="D35">
        <v>56680</v>
      </c>
      <c r="G35" s="24">
        <f t="shared" si="22"/>
        <v>61275.95</v>
      </c>
      <c r="H35" s="24">
        <f t="shared" si="23"/>
        <v>37737.799999999996</v>
      </c>
      <c r="I35" s="24">
        <f t="shared" si="24"/>
        <v>53846</v>
      </c>
      <c r="L35" s="24">
        <f t="shared" si="25"/>
        <v>58050.9</v>
      </c>
      <c r="M35" s="24">
        <f t="shared" si="26"/>
        <v>35751.599999999999</v>
      </c>
      <c r="N35" s="24">
        <f t="shared" si="27"/>
        <v>51012</v>
      </c>
      <c r="P35" s="24">
        <f t="shared" si="28"/>
        <v>54825.85</v>
      </c>
      <c r="Q35" s="24">
        <f t="shared" si="29"/>
        <v>33765.4</v>
      </c>
      <c r="R35" s="24">
        <f t="shared" si="30"/>
        <v>48178</v>
      </c>
      <c r="S35" s="24"/>
      <c r="T35" s="24">
        <f t="shared" si="31"/>
        <v>67726.05</v>
      </c>
      <c r="U35" s="24">
        <f t="shared" si="32"/>
        <v>41710.200000000004</v>
      </c>
      <c r="V35" s="24">
        <f t="shared" si="33"/>
        <v>59514</v>
      </c>
      <c r="W35" s="24"/>
      <c r="X35" s="24">
        <f t="shared" si="34"/>
        <v>70951.100000000006</v>
      </c>
      <c r="Y35" s="24">
        <f t="shared" si="35"/>
        <v>43696.4</v>
      </c>
      <c r="Z35" s="24">
        <f t="shared" si="36"/>
        <v>62348.000000000007</v>
      </c>
      <c r="AA35" s="24"/>
      <c r="AB35" s="24">
        <f t="shared" si="37"/>
        <v>74176.149999999994</v>
      </c>
      <c r="AC35" s="24">
        <f t="shared" si="38"/>
        <v>45682.6</v>
      </c>
      <c r="AD35" s="24">
        <f t="shared" si="39"/>
        <v>65181.999999999993</v>
      </c>
    </row>
    <row r="36" spans="1:30" x14ac:dyDescent="0.25">
      <c r="A36">
        <v>14</v>
      </c>
      <c r="B36">
        <v>81515</v>
      </c>
      <c r="C36">
        <v>47839</v>
      </c>
      <c r="D36">
        <v>65027</v>
      </c>
      <c r="G36" s="24">
        <f t="shared" si="22"/>
        <v>77439.25</v>
      </c>
      <c r="H36" s="24">
        <f t="shared" si="23"/>
        <v>45447.049999999996</v>
      </c>
      <c r="I36" s="24">
        <f t="shared" si="24"/>
        <v>61775.649999999994</v>
      </c>
      <c r="L36" s="24">
        <f t="shared" si="25"/>
        <v>73363.5</v>
      </c>
      <c r="M36" s="24">
        <f t="shared" si="26"/>
        <v>43055.1</v>
      </c>
      <c r="N36" s="24">
        <f t="shared" si="27"/>
        <v>58524.3</v>
      </c>
      <c r="P36" s="24">
        <f t="shared" si="28"/>
        <v>69287.75</v>
      </c>
      <c r="Q36" s="24">
        <f t="shared" si="29"/>
        <v>40663.15</v>
      </c>
      <c r="R36" s="24">
        <f t="shared" si="30"/>
        <v>55272.95</v>
      </c>
      <c r="S36" s="24"/>
      <c r="T36" s="24">
        <f t="shared" si="31"/>
        <v>85590.75</v>
      </c>
      <c r="U36" s="24">
        <f t="shared" si="32"/>
        <v>50230.950000000004</v>
      </c>
      <c r="V36" s="24">
        <f t="shared" si="33"/>
        <v>68278.350000000006</v>
      </c>
      <c r="W36" s="24"/>
      <c r="X36" s="24">
        <f t="shared" si="34"/>
        <v>89666.5</v>
      </c>
      <c r="Y36" s="24">
        <f t="shared" si="35"/>
        <v>52622.9</v>
      </c>
      <c r="Z36" s="24">
        <f t="shared" si="36"/>
        <v>71529.700000000012</v>
      </c>
      <c r="AA36" s="24"/>
      <c r="AB36" s="24">
        <f t="shared" si="37"/>
        <v>93742.25</v>
      </c>
      <c r="AC36" s="24">
        <f t="shared" si="38"/>
        <v>55014.85</v>
      </c>
      <c r="AD36" s="24">
        <f t="shared" si="39"/>
        <v>74781.049999999988</v>
      </c>
    </row>
    <row r="37" spans="1:30" x14ac:dyDescent="0.25">
      <c r="A37">
        <v>15</v>
      </c>
      <c r="B37">
        <v>61796</v>
      </c>
      <c r="C37">
        <v>41237</v>
      </c>
      <c r="D37">
        <v>53174</v>
      </c>
      <c r="G37" s="24">
        <f t="shared" si="22"/>
        <v>58706.2</v>
      </c>
      <c r="H37" s="24">
        <f t="shared" si="23"/>
        <v>39175.15</v>
      </c>
      <c r="I37" s="24">
        <f t="shared" si="24"/>
        <v>50515.299999999996</v>
      </c>
      <c r="L37" s="24">
        <f t="shared" si="25"/>
        <v>55616.4</v>
      </c>
      <c r="M37" s="24">
        <f t="shared" si="26"/>
        <v>37113.300000000003</v>
      </c>
      <c r="N37" s="24">
        <f t="shared" si="27"/>
        <v>47856.6</v>
      </c>
      <c r="P37" s="24">
        <f t="shared" si="28"/>
        <v>52526.6</v>
      </c>
      <c r="Q37" s="24">
        <f t="shared" si="29"/>
        <v>35051.449999999997</v>
      </c>
      <c r="R37" s="24">
        <f t="shared" si="30"/>
        <v>45197.9</v>
      </c>
      <c r="S37" s="24"/>
      <c r="T37" s="24">
        <f t="shared" si="31"/>
        <v>64885.8</v>
      </c>
      <c r="U37" s="24">
        <f t="shared" si="32"/>
        <v>43298.85</v>
      </c>
      <c r="V37" s="24">
        <f t="shared" si="33"/>
        <v>55832.700000000004</v>
      </c>
      <c r="W37" s="24"/>
      <c r="X37" s="24">
        <f t="shared" si="34"/>
        <v>67975.600000000006</v>
      </c>
      <c r="Y37" s="24">
        <f t="shared" si="35"/>
        <v>45360.700000000004</v>
      </c>
      <c r="Z37" s="24">
        <f t="shared" si="36"/>
        <v>58491.4</v>
      </c>
      <c r="AA37" s="24"/>
      <c r="AB37" s="24">
        <f t="shared" si="37"/>
        <v>71065.399999999994</v>
      </c>
      <c r="AC37" s="24">
        <f t="shared" si="38"/>
        <v>47422.549999999996</v>
      </c>
      <c r="AD37" s="24">
        <f t="shared" si="39"/>
        <v>61150.1</v>
      </c>
    </row>
    <row r="38" spans="1:30" x14ac:dyDescent="0.25">
      <c r="A38">
        <v>16</v>
      </c>
      <c r="B38">
        <v>75402</v>
      </c>
      <c r="C38">
        <v>55893</v>
      </c>
      <c r="D38">
        <v>63563</v>
      </c>
      <c r="G38" s="24">
        <f t="shared" si="22"/>
        <v>71631.899999999994</v>
      </c>
      <c r="H38" s="24">
        <f t="shared" si="23"/>
        <v>53098.35</v>
      </c>
      <c r="I38" s="24">
        <f t="shared" si="24"/>
        <v>60384.85</v>
      </c>
      <c r="L38" s="24">
        <f t="shared" si="25"/>
        <v>67861.8</v>
      </c>
      <c r="M38" s="24">
        <f t="shared" si="26"/>
        <v>50303.700000000004</v>
      </c>
      <c r="N38" s="24">
        <f t="shared" si="27"/>
        <v>57206.700000000004</v>
      </c>
      <c r="P38" s="24">
        <f t="shared" si="28"/>
        <v>64091.7</v>
      </c>
      <c r="Q38" s="24">
        <f t="shared" si="29"/>
        <v>47509.049999999996</v>
      </c>
      <c r="R38" s="24">
        <f t="shared" si="30"/>
        <v>54028.549999999996</v>
      </c>
      <c r="S38" s="24"/>
      <c r="T38" s="24">
        <f t="shared" si="31"/>
        <v>79172.100000000006</v>
      </c>
      <c r="U38" s="24">
        <f t="shared" si="32"/>
        <v>58687.65</v>
      </c>
      <c r="V38" s="24">
        <f t="shared" si="33"/>
        <v>66741.150000000009</v>
      </c>
      <c r="W38" s="24"/>
      <c r="X38" s="24">
        <f t="shared" si="34"/>
        <v>82942.200000000012</v>
      </c>
      <c r="Y38" s="24">
        <f t="shared" si="35"/>
        <v>61482.3</v>
      </c>
      <c r="Z38" s="24">
        <f t="shared" si="36"/>
        <v>69919.3</v>
      </c>
      <c r="AA38" s="24"/>
      <c r="AB38" s="24">
        <f t="shared" si="37"/>
        <v>86712.299999999988</v>
      </c>
      <c r="AC38" s="24">
        <f t="shared" si="38"/>
        <v>64276.95</v>
      </c>
      <c r="AD38" s="24">
        <f t="shared" si="39"/>
        <v>73097.45</v>
      </c>
    </row>
    <row r="39" spans="1:30" x14ac:dyDescent="0.25">
      <c r="A39">
        <v>17</v>
      </c>
      <c r="B39">
        <v>78464</v>
      </c>
      <c r="C39">
        <v>52060</v>
      </c>
      <c r="D39">
        <v>72396</v>
      </c>
      <c r="G39" s="24">
        <f t="shared" si="22"/>
        <v>74540.800000000003</v>
      </c>
      <c r="H39" s="24">
        <f t="shared" si="23"/>
        <v>49457</v>
      </c>
      <c r="I39" s="24">
        <f t="shared" si="24"/>
        <v>68776.2</v>
      </c>
      <c r="L39" s="24">
        <f t="shared" si="25"/>
        <v>70617.600000000006</v>
      </c>
      <c r="M39" s="24">
        <f t="shared" si="26"/>
        <v>46854</v>
      </c>
      <c r="N39" s="24">
        <f t="shared" si="27"/>
        <v>65156.4</v>
      </c>
      <c r="P39" s="24">
        <f t="shared" si="28"/>
        <v>66694.399999999994</v>
      </c>
      <c r="Q39" s="24">
        <f t="shared" si="29"/>
        <v>44251</v>
      </c>
      <c r="R39" s="24">
        <f t="shared" si="30"/>
        <v>61536.6</v>
      </c>
      <c r="S39" s="24"/>
      <c r="T39" s="24">
        <f t="shared" si="31"/>
        <v>82387.199999999997</v>
      </c>
      <c r="U39" s="24">
        <f t="shared" si="32"/>
        <v>54663</v>
      </c>
      <c r="V39" s="24">
        <f t="shared" si="33"/>
        <v>76015.8</v>
      </c>
      <c r="W39" s="24"/>
      <c r="X39" s="24">
        <f t="shared" si="34"/>
        <v>86310.400000000009</v>
      </c>
      <c r="Y39" s="24">
        <f t="shared" si="35"/>
        <v>57266.000000000007</v>
      </c>
      <c r="Z39" s="24">
        <f t="shared" si="36"/>
        <v>79635.600000000006</v>
      </c>
      <c r="AA39" s="24"/>
      <c r="AB39" s="24">
        <f t="shared" si="37"/>
        <v>90233.599999999991</v>
      </c>
      <c r="AC39" s="24">
        <f t="shared" si="38"/>
        <v>59868.999999999993</v>
      </c>
      <c r="AD39" s="24">
        <f t="shared" si="39"/>
        <v>83255.399999999994</v>
      </c>
    </row>
    <row r="40" spans="1:30" x14ac:dyDescent="0.25">
      <c r="A40">
        <v>18</v>
      </c>
      <c r="B40">
        <v>57612</v>
      </c>
      <c r="C40">
        <v>34619</v>
      </c>
      <c r="D40">
        <v>46687</v>
      </c>
      <c r="G40" s="24">
        <f t="shared" si="22"/>
        <v>54731.399999999994</v>
      </c>
      <c r="H40" s="24">
        <f t="shared" si="23"/>
        <v>32888.049999999996</v>
      </c>
      <c r="I40" s="24">
        <f t="shared" si="24"/>
        <v>44352.65</v>
      </c>
      <c r="L40" s="24">
        <f t="shared" si="25"/>
        <v>51850.8</v>
      </c>
      <c r="M40" s="24">
        <f t="shared" si="26"/>
        <v>31157.100000000002</v>
      </c>
      <c r="N40" s="24">
        <f t="shared" si="27"/>
        <v>42018.3</v>
      </c>
      <c r="P40" s="24">
        <f t="shared" si="28"/>
        <v>48970.2</v>
      </c>
      <c r="Q40" s="24">
        <f t="shared" si="29"/>
        <v>29426.149999999998</v>
      </c>
      <c r="R40" s="24">
        <f t="shared" si="30"/>
        <v>39683.949999999997</v>
      </c>
      <c r="S40" s="24"/>
      <c r="T40" s="24">
        <f t="shared" si="31"/>
        <v>60492.600000000006</v>
      </c>
      <c r="U40" s="24">
        <f t="shared" si="32"/>
        <v>36349.950000000004</v>
      </c>
      <c r="V40" s="24">
        <f t="shared" si="33"/>
        <v>49021.35</v>
      </c>
      <c r="W40" s="24"/>
      <c r="X40" s="24">
        <f t="shared" si="34"/>
        <v>63373.200000000004</v>
      </c>
      <c r="Y40" s="24">
        <f t="shared" si="35"/>
        <v>38080.9</v>
      </c>
      <c r="Z40" s="24">
        <f t="shared" si="36"/>
        <v>51355.700000000004</v>
      </c>
      <c r="AA40" s="24"/>
      <c r="AB40" s="24">
        <f t="shared" si="37"/>
        <v>66253.799999999988</v>
      </c>
      <c r="AC40" s="24">
        <f t="shared" si="38"/>
        <v>39811.85</v>
      </c>
      <c r="AD40" s="24">
        <f t="shared" si="39"/>
        <v>53690.049999999996</v>
      </c>
    </row>
    <row r="41" spans="1:30" x14ac:dyDescent="0.25">
      <c r="A41">
        <v>19</v>
      </c>
      <c r="B41">
        <v>84400</v>
      </c>
      <c r="C41">
        <v>51075</v>
      </c>
      <c r="D41">
        <v>68330</v>
      </c>
      <c r="G41" s="24">
        <f t="shared" si="22"/>
        <v>80180</v>
      </c>
      <c r="H41" s="24">
        <f t="shared" si="23"/>
        <v>48521.25</v>
      </c>
      <c r="I41" s="24">
        <f t="shared" si="24"/>
        <v>64913.5</v>
      </c>
      <c r="L41" s="24">
        <f t="shared" si="25"/>
        <v>75960</v>
      </c>
      <c r="M41" s="24">
        <f t="shared" si="26"/>
        <v>45967.5</v>
      </c>
      <c r="N41" s="24">
        <f t="shared" si="27"/>
        <v>61497</v>
      </c>
      <c r="P41" s="24">
        <f t="shared" si="28"/>
        <v>71740</v>
      </c>
      <c r="Q41" s="24">
        <f t="shared" si="29"/>
        <v>43413.75</v>
      </c>
      <c r="R41" s="24">
        <f t="shared" si="30"/>
        <v>58080.5</v>
      </c>
      <c r="S41" s="24"/>
      <c r="T41" s="24">
        <f t="shared" si="31"/>
        <v>88620</v>
      </c>
      <c r="U41" s="24">
        <f t="shared" si="32"/>
        <v>53628.75</v>
      </c>
      <c r="V41" s="24">
        <f t="shared" si="33"/>
        <v>71746.5</v>
      </c>
      <c r="W41" s="24"/>
      <c r="X41" s="24">
        <f t="shared" si="34"/>
        <v>92840.000000000015</v>
      </c>
      <c r="Y41" s="24">
        <f t="shared" si="35"/>
        <v>56182.500000000007</v>
      </c>
      <c r="Z41" s="24">
        <f t="shared" si="36"/>
        <v>75163</v>
      </c>
      <c r="AA41" s="24"/>
      <c r="AB41" s="24">
        <f t="shared" si="37"/>
        <v>97059.999999999985</v>
      </c>
      <c r="AC41" s="24">
        <f t="shared" si="38"/>
        <v>58736.249999999993</v>
      </c>
      <c r="AD41" s="24">
        <f t="shared" si="39"/>
        <v>78579.5</v>
      </c>
    </row>
    <row r="42" spans="1:30" x14ac:dyDescent="0.25">
      <c r="A42">
        <v>20</v>
      </c>
      <c r="B42">
        <v>70545</v>
      </c>
      <c r="C42">
        <v>42320</v>
      </c>
      <c r="D42">
        <v>56572</v>
      </c>
      <c r="G42" s="24">
        <f t="shared" si="22"/>
        <v>67017.75</v>
      </c>
      <c r="H42" s="24">
        <f t="shared" si="23"/>
        <v>40204</v>
      </c>
      <c r="I42" s="24">
        <f t="shared" si="24"/>
        <v>53743.399999999994</v>
      </c>
      <c r="L42" s="24">
        <f t="shared" si="25"/>
        <v>63490.5</v>
      </c>
      <c r="M42" s="24">
        <f t="shared" si="26"/>
        <v>38088</v>
      </c>
      <c r="N42" s="24">
        <f t="shared" si="27"/>
        <v>50914.8</v>
      </c>
      <c r="P42" s="24">
        <f t="shared" si="28"/>
        <v>59963.25</v>
      </c>
      <c r="Q42" s="24">
        <f t="shared" si="29"/>
        <v>35972</v>
      </c>
      <c r="R42" s="24">
        <f t="shared" si="30"/>
        <v>48086.2</v>
      </c>
      <c r="S42" s="24"/>
      <c r="T42" s="24">
        <f t="shared" si="31"/>
        <v>74072.25</v>
      </c>
      <c r="U42" s="24">
        <f t="shared" si="32"/>
        <v>44436</v>
      </c>
      <c r="V42" s="24">
        <f t="shared" si="33"/>
        <v>59400.600000000006</v>
      </c>
      <c r="W42" s="24"/>
      <c r="X42" s="24">
        <f t="shared" si="34"/>
        <v>77599.5</v>
      </c>
      <c r="Y42" s="24">
        <f t="shared" si="35"/>
        <v>46552.000000000007</v>
      </c>
      <c r="Z42" s="24">
        <f t="shared" si="36"/>
        <v>62229.200000000004</v>
      </c>
      <c r="AA42" s="24"/>
      <c r="AB42" s="24">
        <f t="shared" si="37"/>
        <v>81126.75</v>
      </c>
      <c r="AC42" s="24">
        <f t="shared" si="38"/>
        <v>48667.999999999993</v>
      </c>
      <c r="AD42" s="24">
        <f t="shared" si="39"/>
        <v>65057.799999999996</v>
      </c>
    </row>
    <row r="43" spans="1:30" x14ac:dyDescent="0.25">
      <c r="A43">
        <v>21</v>
      </c>
      <c r="B43">
        <v>65114</v>
      </c>
      <c r="C43">
        <v>43426</v>
      </c>
      <c r="D43">
        <v>52457</v>
      </c>
      <c r="G43" s="24">
        <f t="shared" si="22"/>
        <v>61858.299999999996</v>
      </c>
      <c r="H43" s="24">
        <f t="shared" si="23"/>
        <v>41254.699999999997</v>
      </c>
      <c r="I43" s="24">
        <f t="shared" si="24"/>
        <v>49834.149999999994</v>
      </c>
      <c r="L43" s="24">
        <f t="shared" si="25"/>
        <v>58602.6</v>
      </c>
      <c r="M43" s="24">
        <f t="shared" si="26"/>
        <v>39083.4</v>
      </c>
      <c r="N43" s="24">
        <f t="shared" si="27"/>
        <v>47211.3</v>
      </c>
      <c r="P43" s="24">
        <f t="shared" si="28"/>
        <v>55346.9</v>
      </c>
      <c r="Q43" s="24">
        <f t="shared" si="29"/>
        <v>36912.1</v>
      </c>
      <c r="R43" s="24">
        <f t="shared" si="30"/>
        <v>44588.45</v>
      </c>
      <c r="S43" s="24"/>
      <c r="T43" s="24">
        <f t="shared" si="31"/>
        <v>68369.7</v>
      </c>
      <c r="U43" s="24">
        <f t="shared" si="32"/>
        <v>45597.3</v>
      </c>
      <c r="V43" s="24">
        <f t="shared" si="33"/>
        <v>55079.850000000006</v>
      </c>
      <c r="W43" s="24"/>
      <c r="X43" s="24">
        <f t="shared" si="34"/>
        <v>71625.400000000009</v>
      </c>
      <c r="Y43" s="24">
        <f t="shared" si="35"/>
        <v>47768.600000000006</v>
      </c>
      <c r="Z43" s="24">
        <f t="shared" si="36"/>
        <v>57702.700000000004</v>
      </c>
      <c r="AA43" s="24"/>
      <c r="AB43" s="24">
        <f t="shared" si="37"/>
        <v>74881.099999999991</v>
      </c>
      <c r="AC43" s="24">
        <f t="shared" si="38"/>
        <v>49939.899999999994</v>
      </c>
      <c r="AD43" s="24">
        <f t="shared" si="39"/>
        <v>60325.549999999996</v>
      </c>
    </row>
    <row r="44" spans="1:30" x14ac:dyDescent="0.25">
      <c r="A44">
        <v>22</v>
      </c>
      <c r="B44">
        <v>0</v>
      </c>
      <c r="C44">
        <v>0</v>
      </c>
      <c r="D44">
        <v>0</v>
      </c>
      <c r="G44" s="24">
        <f t="shared" si="22"/>
        <v>0</v>
      </c>
      <c r="H44" s="24">
        <f t="shared" si="23"/>
        <v>0</v>
      </c>
      <c r="I44" s="24">
        <f t="shared" si="24"/>
        <v>0</v>
      </c>
      <c r="L44" s="24">
        <f t="shared" si="25"/>
        <v>0</v>
      </c>
      <c r="M44" s="24">
        <f t="shared" si="26"/>
        <v>0</v>
      </c>
      <c r="N44" s="24">
        <f t="shared" si="27"/>
        <v>0</v>
      </c>
      <c r="P44" s="24">
        <f t="shared" si="28"/>
        <v>0</v>
      </c>
      <c r="Q44" s="24">
        <f t="shared" si="29"/>
        <v>0</v>
      </c>
      <c r="R44" s="24">
        <f t="shared" si="30"/>
        <v>0</v>
      </c>
      <c r="S44" s="24"/>
      <c r="T44" s="24">
        <f t="shared" si="31"/>
        <v>0</v>
      </c>
      <c r="U44" s="24">
        <f t="shared" si="32"/>
        <v>0</v>
      </c>
      <c r="V44" s="24">
        <f t="shared" si="33"/>
        <v>0</v>
      </c>
      <c r="W44" s="24"/>
      <c r="X44" s="24">
        <f t="shared" si="34"/>
        <v>0</v>
      </c>
      <c r="Y44" s="24">
        <f t="shared" si="35"/>
        <v>0</v>
      </c>
      <c r="Z44" s="24">
        <f t="shared" si="36"/>
        <v>0</v>
      </c>
      <c r="AA44" s="24"/>
      <c r="AB44" s="24">
        <f t="shared" si="37"/>
        <v>0</v>
      </c>
      <c r="AC44" s="24">
        <f t="shared" si="38"/>
        <v>0</v>
      </c>
      <c r="AD44" s="24">
        <f t="shared" si="39"/>
        <v>0</v>
      </c>
    </row>
    <row r="45" spans="1:30" x14ac:dyDescent="0.25">
      <c r="A45">
        <v>23</v>
      </c>
      <c r="B45">
        <v>52372</v>
      </c>
      <c r="C45">
        <v>34239</v>
      </c>
      <c r="D45">
        <v>42632</v>
      </c>
      <c r="G45" s="24">
        <f t="shared" si="22"/>
        <v>49753.399999999994</v>
      </c>
      <c r="H45" s="24">
        <f t="shared" si="23"/>
        <v>32527.05</v>
      </c>
      <c r="I45" s="24">
        <f t="shared" si="24"/>
        <v>40500.400000000001</v>
      </c>
      <c r="L45" s="24">
        <f t="shared" si="25"/>
        <v>47134.8</v>
      </c>
      <c r="M45" s="24">
        <f t="shared" si="26"/>
        <v>30815.100000000002</v>
      </c>
      <c r="N45" s="24">
        <f t="shared" si="27"/>
        <v>38368.800000000003</v>
      </c>
      <c r="P45" s="24">
        <f t="shared" si="28"/>
        <v>44516.2</v>
      </c>
      <c r="Q45" s="24">
        <f t="shared" si="29"/>
        <v>29103.149999999998</v>
      </c>
      <c r="R45" s="24">
        <f t="shared" si="30"/>
        <v>36237.199999999997</v>
      </c>
      <c r="S45" s="24"/>
      <c r="T45" s="24">
        <f t="shared" si="31"/>
        <v>54990.600000000006</v>
      </c>
      <c r="U45" s="24">
        <f t="shared" si="32"/>
        <v>35950.950000000004</v>
      </c>
      <c r="V45" s="24">
        <f t="shared" si="33"/>
        <v>44763.6</v>
      </c>
      <c r="W45" s="24"/>
      <c r="X45" s="24">
        <f t="shared" si="34"/>
        <v>57609.200000000004</v>
      </c>
      <c r="Y45" s="24">
        <f t="shared" si="35"/>
        <v>37662.9</v>
      </c>
      <c r="Z45" s="24">
        <f t="shared" si="36"/>
        <v>46895.200000000004</v>
      </c>
      <c r="AA45" s="24"/>
      <c r="AB45" s="24">
        <f t="shared" si="37"/>
        <v>60227.799999999996</v>
      </c>
      <c r="AC45" s="24">
        <f t="shared" si="38"/>
        <v>39374.85</v>
      </c>
      <c r="AD45" s="24">
        <f t="shared" si="39"/>
        <v>49026.799999999996</v>
      </c>
    </row>
    <row r="46" spans="1:30" x14ac:dyDescent="0.25">
      <c r="A46">
        <v>24</v>
      </c>
      <c r="B46">
        <v>77908</v>
      </c>
      <c r="C46">
        <v>50602</v>
      </c>
      <c r="D46">
        <v>66535</v>
      </c>
      <c r="G46" s="24">
        <f t="shared" si="22"/>
        <v>74012.599999999991</v>
      </c>
      <c r="H46" s="24">
        <f t="shared" si="23"/>
        <v>48071.899999999994</v>
      </c>
      <c r="I46" s="24">
        <f t="shared" si="24"/>
        <v>63208.25</v>
      </c>
      <c r="L46" s="24">
        <f t="shared" si="25"/>
        <v>70117.2</v>
      </c>
      <c r="M46" s="24">
        <f t="shared" si="26"/>
        <v>45541.8</v>
      </c>
      <c r="N46" s="24">
        <f t="shared" si="27"/>
        <v>59881.5</v>
      </c>
      <c r="P46" s="24">
        <f t="shared" si="28"/>
        <v>66221.8</v>
      </c>
      <c r="Q46" s="24">
        <f t="shared" si="29"/>
        <v>43011.7</v>
      </c>
      <c r="R46" s="24">
        <f t="shared" si="30"/>
        <v>56554.75</v>
      </c>
      <c r="S46" s="24"/>
      <c r="T46" s="24">
        <f t="shared" si="31"/>
        <v>81803.400000000009</v>
      </c>
      <c r="U46" s="24">
        <f t="shared" si="32"/>
        <v>53132.100000000006</v>
      </c>
      <c r="V46" s="24">
        <f t="shared" si="33"/>
        <v>69861.75</v>
      </c>
      <c r="W46" s="24"/>
      <c r="X46" s="24">
        <f t="shared" si="34"/>
        <v>85698.8</v>
      </c>
      <c r="Y46" s="24">
        <f t="shared" si="35"/>
        <v>55662.200000000004</v>
      </c>
      <c r="Z46" s="24">
        <f t="shared" si="36"/>
        <v>73188.5</v>
      </c>
      <c r="AA46" s="24"/>
      <c r="AB46" s="24">
        <f t="shared" si="37"/>
        <v>89594.2</v>
      </c>
      <c r="AC46" s="24">
        <f t="shared" si="38"/>
        <v>58192.299999999996</v>
      </c>
      <c r="AD46" s="24">
        <f t="shared" si="39"/>
        <v>76515.25</v>
      </c>
    </row>
    <row r="47" spans="1:30" x14ac:dyDescent="0.25">
      <c r="A47">
        <v>25</v>
      </c>
      <c r="B47">
        <v>82320</v>
      </c>
      <c r="C47">
        <v>52677</v>
      </c>
      <c r="D47">
        <v>68198</v>
      </c>
      <c r="G47" s="24">
        <f t="shared" si="22"/>
        <v>78204</v>
      </c>
      <c r="H47" s="24">
        <f t="shared" si="23"/>
        <v>50043.149999999994</v>
      </c>
      <c r="I47" s="24">
        <f t="shared" si="24"/>
        <v>64788.1</v>
      </c>
      <c r="L47" s="24">
        <f t="shared" si="25"/>
        <v>74088</v>
      </c>
      <c r="M47" s="24">
        <f t="shared" si="26"/>
        <v>47409.3</v>
      </c>
      <c r="N47" s="24">
        <f t="shared" si="27"/>
        <v>61378.200000000004</v>
      </c>
      <c r="P47" s="24">
        <f t="shared" si="28"/>
        <v>69972</v>
      </c>
      <c r="Q47" s="24">
        <f t="shared" si="29"/>
        <v>44775.45</v>
      </c>
      <c r="R47" s="24">
        <f t="shared" si="30"/>
        <v>57968.299999999996</v>
      </c>
      <c r="S47" s="24"/>
      <c r="T47" s="24">
        <f t="shared" si="31"/>
        <v>86436</v>
      </c>
      <c r="U47" s="24">
        <f t="shared" si="32"/>
        <v>55310.850000000006</v>
      </c>
      <c r="V47" s="24">
        <f t="shared" si="33"/>
        <v>71607.900000000009</v>
      </c>
      <c r="W47" s="24"/>
      <c r="X47" s="24">
        <f t="shared" si="34"/>
        <v>90552.000000000015</v>
      </c>
      <c r="Y47" s="24">
        <f t="shared" si="35"/>
        <v>57944.700000000004</v>
      </c>
      <c r="Z47" s="24">
        <f t="shared" si="36"/>
        <v>75017.8</v>
      </c>
      <c r="AA47" s="24"/>
      <c r="AB47" s="24">
        <f t="shared" si="37"/>
        <v>94667.999999999985</v>
      </c>
      <c r="AC47" s="24">
        <f t="shared" si="38"/>
        <v>60578.549999999996</v>
      </c>
      <c r="AD47" s="24">
        <f t="shared" si="39"/>
        <v>78427.7</v>
      </c>
    </row>
    <row r="48" spans="1:30" x14ac:dyDescent="0.25">
      <c r="A48">
        <v>26</v>
      </c>
      <c r="B48">
        <v>81000</v>
      </c>
      <c r="C48">
        <v>50607</v>
      </c>
      <c r="D48">
        <v>65421</v>
      </c>
      <c r="G48" s="24">
        <f t="shared" si="22"/>
        <v>76950</v>
      </c>
      <c r="H48" s="24">
        <f t="shared" si="23"/>
        <v>48076.649999999994</v>
      </c>
      <c r="I48" s="24">
        <f t="shared" si="24"/>
        <v>62149.95</v>
      </c>
      <c r="L48" s="24">
        <f t="shared" si="25"/>
        <v>72900</v>
      </c>
      <c r="M48" s="24">
        <f t="shared" si="26"/>
        <v>45546.3</v>
      </c>
      <c r="N48" s="24">
        <f t="shared" si="27"/>
        <v>58878.9</v>
      </c>
      <c r="P48" s="24">
        <f t="shared" si="28"/>
        <v>68850</v>
      </c>
      <c r="Q48" s="24">
        <f t="shared" si="29"/>
        <v>43015.95</v>
      </c>
      <c r="R48" s="24">
        <f t="shared" si="30"/>
        <v>55607.85</v>
      </c>
      <c r="S48" s="24"/>
      <c r="T48" s="24">
        <f t="shared" si="31"/>
        <v>85050</v>
      </c>
      <c r="U48" s="24">
        <f t="shared" si="32"/>
        <v>53137.350000000006</v>
      </c>
      <c r="V48" s="24">
        <f t="shared" si="33"/>
        <v>68692.05</v>
      </c>
      <c r="W48" s="24"/>
      <c r="X48" s="24">
        <f t="shared" si="34"/>
        <v>89100</v>
      </c>
      <c r="Y48" s="24">
        <f t="shared" si="35"/>
        <v>55667.700000000004</v>
      </c>
      <c r="Z48" s="24">
        <f t="shared" si="36"/>
        <v>71963.100000000006</v>
      </c>
      <c r="AA48" s="24"/>
      <c r="AB48" s="24">
        <f t="shared" si="37"/>
        <v>93150</v>
      </c>
      <c r="AC48" s="24">
        <f t="shared" si="38"/>
        <v>58198.049999999996</v>
      </c>
      <c r="AD48" s="24">
        <f t="shared" si="39"/>
        <v>75234.149999999994</v>
      </c>
    </row>
    <row r="49" spans="1:30" x14ac:dyDescent="0.25">
      <c r="A49">
        <v>27</v>
      </c>
      <c r="B49">
        <v>75751</v>
      </c>
      <c r="C49">
        <v>49279</v>
      </c>
      <c r="D49">
        <v>63670</v>
      </c>
      <c r="G49" s="24">
        <f t="shared" si="22"/>
        <v>71963.45</v>
      </c>
      <c r="H49" s="24">
        <f t="shared" si="23"/>
        <v>46815.049999999996</v>
      </c>
      <c r="I49" s="24">
        <f t="shared" si="24"/>
        <v>60486.5</v>
      </c>
      <c r="L49" s="24">
        <f t="shared" si="25"/>
        <v>68175.900000000009</v>
      </c>
      <c r="M49" s="24">
        <f t="shared" si="26"/>
        <v>44351.1</v>
      </c>
      <c r="N49" s="24">
        <f t="shared" si="27"/>
        <v>57303</v>
      </c>
      <c r="P49" s="24">
        <f t="shared" si="28"/>
        <v>64388.35</v>
      </c>
      <c r="Q49" s="24">
        <f t="shared" si="29"/>
        <v>41887.15</v>
      </c>
      <c r="R49" s="24">
        <f t="shared" si="30"/>
        <v>54119.5</v>
      </c>
      <c r="S49" s="24"/>
      <c r="T49" s="24">
        <f t="shared" si="31"/>
        <v>79538.55</v>
      </c>
      <c r="U49" s="24">
        <f t="shared" si="32"/>
        <v>51742.950000000004</v>
      </c>
      <c r="V49" s="24">
        <f t="shared" si="33"/>
        <v>66853.5</v>
      </c>
      <c r="W49" s="24"/>
      <c r="X49" s="24">
        <f t="shared" si="34"/>
        <v>83326.100000000006</v>
      </c>
      <c r="Y49" s="24">
        <f t="shared" si="35"/>
        <v>54206.9</v>
      </c>
      <c r="Z49" s="24">
        <f t="shared" si="36"/>
        <v>70037</v>
      </c>
      <c r="AA49" s="24"/>
      <c r="AB49" s="24">
        <f t="shared" si="37"/>
        <v>87113.65</v>
      </c>
      <c r="AC49" s="24">
        <f t="shared" si="38"/>
        <v>56670.85</v>
      </c>
      <c r="AD49" s="24">
        <f t="shared" si="39"/>
        <v>73220.5</v>
      </c>
    </row>
    <row r="50" spans="1:30" x14ac:dyDescent="0.25">
      <c r="A50">
        <v>28</v>
      </c>
      <c r="B50">
        <v>75677</v>
      </c>
      <c r="C50">
        <v>54836</v>
      </c>
      <c r="D50">
        <v>62963</v>
      </c>
      <c r="G50" s="24">
        <f t="shared" si="22"/>
        <v>71893.149999999994</v>
      </c>
      <c r="H50" s="24">
        <f t="shared" si="23"/>
        <v>52094.2</v>
      </c>
      <c r="I50" s="24">
        <f t="shared" si="24"/>
        <v>59814.85</v>
      </c>
      <c r="L50" s="24">
        <f t="shared" si="25"/>
        <v>68109.3</v>
      </c>
      <c r="M50" s="24">
        <f t="shared" si="26"/>
        <v>49352.4</v>
      </c>
      <c r="N50" s="24">
        <f t="shared" si="27"/>
        <v>56666.700000000004</v>
      </c>
      <c r="P50" s="24">
        <f t="shared" si="28"/>
        <v>64325.45</v>
      </c>
      <c r="Q50" s="24">
        <f t="shared" si="29"/>
        <v>46610.6</v>
      </c>
      <c r="R50" s="24">
        <f t="shared" si="30"/>
        <v>53518.549999999996</v>
      </c>
      <c r="S50" s="24"/>
      <c r="T50" s="24">
        <f t="shared" si="31"/>
        <v>79460.850000000006</v>
      </c>
      <c r="U50" s="24">
        <f t="shared" si="32"/>
        <v>57577.8</v>
      </c>
      <c r="V50" s="24">
        <f t="shared" si="33"/>
        <v>66111.150000000009</v>
      </c>
      <c r="W50" s="24"/>
      <c r="X50" s="24">
        <f t="shared" si="34"/>
        <v>83244.700000000012</v>
      </c>
      <c r="Y50" s="24">
        <f t="shared" si="35"/>
        <v>60319.600000000006</v>
      </c>
      <c r="Z50" s="24">
        <f t="shared" si="36"/>
        <v>69259.3</v>
      </c>
      <c r="AA50" s="24"/>
      <c r="AB50" s="24">
        <f t="shared" si="37"/>
        <v>87028.549999999988</v>
      </c>
      <c r="AC50" s="24">
        <f t="shared" si="38"/>
        <v>63061.399999999994</v>
      </c>
      <c r="AD50" s="24">
        <f t="shared" si="39"/>
        <v>72407.45</v>
      </c>
    </row>
    <row r="51" spans="1:30" x14ac:dyDescent="0.25">
      <c r="A51">
        <v>29</v>
      </c>
      <c r="B51">
        <v>72768</v>
      </c>
      <c r="C51">
        <v>49361</v>
      </c>
      <c r="D51">
        <v>65480</v>
      </c>
      <c r="G51" s="24">
        <f t="shared" si="22"/>
        <v>69129.599999999991</v>
      </c>
      <c r="H51" s="24">
        <f t="shared" si="23"/>
        <v>46892.95</v>
      </c>
      <c r="I51" s="24">
        <f t="shared" si="24"/>
        <v>62206</v>
      </c>
      <c r="L51" s="24">
        <f t="shared" si="25"/>
        <v>65491.200000000004</v>
      </c>
      <c r="M51" s="24">
        <f t="shared" si="26"/>
        <v>44424.9</v>
      </c>
      <c r="N51" s="24">
        <f t="shared" si="27"/>
        <v>58932</v>
      </c>
      <c r="P51" s="24">
        <f t="shared" si="28"/>
        <v>61852.799999999996</v>
      </c>
      <c r="Q51" s="24">
        <f t="shared" si="29"/>
        <v>41956.85</v>
      </c>
      <c r="R51" s="24">
        <f t="shared" si="30"/>
        <v>55658</v>
      </c>
      <c r="S51" s="24"/>
      <c r="T51" s="24">
        <f t="shared" si="31"/>
        <v>76406.400000000009</v>
      </c>
      <c r="U51" s="24">
        <f t="shared" si="32"/>
        <v>51829.05</v>
      </c>
      <c r="V51" s="24">
        <f t="shared" si="33"/>
        <v>68754</v>
      </c>
      <c r="W51" s="24"/>
      <c r="X51" s="24">
        <f t="shared" si="34"/>
        <v>80044.800000000003</v>
      </c>
      <c r="Y51" s="24">
        <f t="shared" si="35"/>
        <v>54297.100000000006</v>
      </c>
      <c r="Z51" s="24">
        <f t="shared" si="36"/>
        <v>72028</v>
      </c>
      <c r="AA51" s="24"/>
      <c r="AB51" s="24">
        <f t="shared" si="37"/>
        <v>83683.199999999997</v>
      </c>
      <c r="AC51" s="24">
        <f t="shared" si="38"/>
        <v>56765.149999999994</v>
      </c>
      <c r="AD51" s="24">
        <f t="shared" si="39"/>
        <v>75302</v>
      </c>
    </row>
    <row r="52" spans="1:30" x14ac:dyDescent="0.25">
      <c r="A52">
        <v>30</v>
      </c>
      <c r="B52">
        <v>77057</v>
      </c>
      <c r="C52">
        <v>47358</v>
      </c>
      <c r="D52">
        <v>65693</v>
      </c>
      <c r="G52" s="24">
        <f t="shared" si="22"/>
        <v>73204.149999999994</v>
      </c>
      <c r="H52" s="24">
        <f t="shared" si="23"/>
        <v>44990.1</v>
      </c>
      <c r="I52" s="24">
        <f t="shared" si="24"/>
        <v>62408.35</v>
      </c>
      <c r="L52" s="24">
        <f t="shared" si="25"/>
        <v>69351.3</v>
      </c>
      <c r="M52" s="24">
        <f t="shared" si="26"/>
        <v>42622.200000000004</v>
      </c>
      <c r="N52" s="24">
        <f t="shared" si="27"/>
        <v>59123.700000000004</v>
      </c>
      <c r="P52" s="24">
        <f t="shared" si="28"/>
        <v>65498.45</v>
      </c>
      <c r="Q52" s="24">
        <f t="shared" si="29"/>
        <v>40254.299999999996</v>
      </c>
      <c r="R52" s="24">
        <f t="shared" si="30"/>
        <v>55839.049999999996</v>
      </c>
      <c r="S52" s="24"/>
      <c r="T52" s="24">
        <f t="shared" si="31"/>
        <v>80909.850000000006</v>
      </c>
      <c r="U52" s="24">
        <f t="shared" si="32"/>
        <v>49725.9</v>
      </c>
      <c r="V52" s="24">
        <f t="shared" si="33"/>
        <v>68977.650000000009</v>
      </c>
      <c r="W52" s="24"/>
      <c r="X52" s="24">
        <f t="shared" si="34"/>
        <v>84762.700000000012</v>
      </c>
      <c r="Y52" s="24">
        <f t="shared" si="35"/>
        <v>52093.8</v>
      </c>
      <c r="Z52" s="24">
        <f t="shared" si="36"/>
        <v>72262.3</v>
      </c>
      <c r="AA52" s="24"/>
      <c r="AB52" s="24">
        <f t="shared" si="37"/>
        <v>88615.549999999988</v>
      </c>
      <c r="AC52" s="24">
        <f t="shared" si="38"/>
        <v>54461.7</v>
      </c>
      <c r="AD52" s="24">
        <f t="shared" si="39"/>
        <v>75546.95</v>
      </c>
    </row>
    <row r="53" spans="1:30" x14ac:dyDescent="0.25">
      <c r="A53">
        <v>31</v>
      </c>
      <c r="B53">
        <v>63201</v>
      </c>
      <c r="C53">
        <v>41629</v>
      </c>
      <c r="D53">
        <v>58401</v>
      </c>
      <c r="G53" s="24">
        <f t="shared" si="22"/>
        <v>60040.95</v>
      </c>
      <c r="H53" s="24">
        <f t="shared" si="23"/>
        <v>39547.549999999996</v>
      </c>
      <c r="I53" s="24">
        <f t="shared" si="24"/>
        <v>55480.95</v>
      </c>
      <c r="L53" s="24">
        <f t="shared" si="25"/>
        <v>56880.9</v>
      </c>
      <c r="M53" s="24">
        <f t="shared" si="26"/>
        <v>37466.1</v>
      </c>
      <c r="N53" s="24">
        <f t="shared" si="27"/>
        <v>52560.9</v>
      </c>
      <c r="P53" s="24">
        <f t="shared" si="28"/>
        <v>53720.85</v>
      </c>
      <c r="Q53" s="24">
        <f t="shared" si="29"/>
        <v>35384.65</v>
      </c>
      <c r="R53" s="24">
        <f t="shared" si="30"/>
        <v>49640.85</v>
      </c>
      <c r="S53" s="24"/>
      <c r="T53" s="24">
        <f t="shared" si="31"/>
        <v>66361.05</v>
      </c>
      <c r="U53" s="24">
        <f t="shared" si="32"/>
        <v>43710.450000000004</v>
      </c>
      <c r="V53" s="24">
        <f t="shared" si="33"/>
        <v>61321.05</v>
      </c>
      <c r="W53" s="24"/>
      <c r="X53" s="24">
        <f t="shared" si="34"/>
        <v>69521.100000000006</v>
      </c>
      <c r="Y53" s="24">
        <f t="shared" si="35"/>
        <v>45791.9</v>
      </c>
      <c r="Z53" s="24">
        <f t="shared" si="36"/>
        <v>64241.100000000006</v>
      </c>
      <c r="AA53" s="24"/>
      <c r="AB53" s="24">
        <f t="shared" si="37"/>
        <v>72681.149999999994</v>
      </c>
      <c r="AC53" s="24">
        <f t="shared" si="38"/>
        <v>47873.35</v>
      </c>
      <c r="AD53" s="24">
        <f t="shared" si="39"/>
        <v>67161.149999999994</v>
      </c>
    </row>
    <row r="54" spans="1:30" x14ac:dyDescent="0.25">
      <c r="A54">
        <v>32</v>
      </c>
      <c r="B54">
        <v>14223</v>
      </c>
      <c r="C54">
        <v>9183</v>
      </c>
      <c r="D54">
        <v>12071</v>
      </c>
      <c r="G54" s="24">
        <f t="shared" si="22"/>
        <v>13511.849999999999</v>
      </c>
      <c r="H54" s="24">
        <f t="shared" si="23"/>
        <v>8723.85</v>
      </c>
      <c r="I54" s="24">
        <f t="shared" si="24"/>
        <v>11467.449999999999</v>
      </c>
      <c r="L54" s="24">
        <f t="shared" si="25"/>
        <v>12800.7</v>
      </c>
      <c r="M54" s="24">
        <f t="shared" si="26"/>
        <v>8264.7000000000007</v>
      </c>
      <c r="N54" s="24">
        <f t="shared" si="27"/>
        <v>10863.9</v>
      </c>
      <c r="P54" s="24">
        <f t="shared" si="28"/>
        <v>12089.55</v>
      </c>
      <c r="Q54" s="24">
        <f t="shared" si="29"/>
        <v>7805.55</v>
      </c>
      <c r="R54" s="24">
        <f t="shared" si="30"/>
        <v>10260.35</v>
      </c>
      <c r="S54" s="24"/>
      <c r="T54" s="24">
        <f t="shared" si="31"/>
        <v>14934.150000000001</v>
      </c>
      <c r="U54" s="24">
        <f t="shared" si="32"/>
        <v>9642.15</v>
      </c>
      <c r="V54" s="24">
        <f t="shared" si="33"/>
        <v>12674.550000000001</v>
      </c>
      <c r="W54" s="24"/>
      <c r="X54" s="24">
        <f t="shared" si="34"/>
        <v>15645.300000000001</v>
      </c>
      <c r="Y54" s="24">
        <f t="shared" si="35"/>
        <v>10101.300000000001</v>
      </c>
      <c r="Z54" s="24">
        <f t="shared" si="36"/>
        <v>13278.1</v>
      </c>
      <c r="AA54" s="24"/>
      <c r="AB54" s="24">
        <f t="shared" si="37"/>
        <v>16356.449999999999</v>
      </c>
      <c r="AC54" s="24">
        <f t="shared" si="38"/>
        <v>10560.449999999999</v>
      </c>
      <c r="AD54" s="24">
        <f t="shared" si="39"/>
        <v>13881.65</v>
      </c>
    </row>
    <row r="55" spans="1:30" x14ac:dyDescent="0.25">
      <c r="A55">
        <v>33</v>
      </c>
      <c r="B55">
        <v>53992</v>
      </c>
      <c r="C55">
        <v>32963</v>
      </c>
      <c r="D55">
        <v>44698</v>
      </c>
      <c r="G55" s="24">
        <f t="shared" si="22"/>
        <v>51292.399999999994</v>
      </c>
      <c r="H55" s="24">
        <f t="shared" si="23"/>
        <v>31314.85</v>
      </c>
      <c r="I55" s="24">
        <f t="shared" si="24"/>
        <v>42463.1</v>
      </c>
      <c r="L55" s="24">
        <f t="shared" si="25"/>
        <v>48592.800000000003</v>
      </c>
      <c r="M55" s="24">
        <f t="shared" si="26"/>
        <v>29666.7</v>
      </c>
      <c r="N55" s="24">
        <f t="shared" si="27"/>
        <v>40228.200000000004</v>
      </c>
      <c r="P55" s="24">
        <f t="shared" si="28"/>
        <v>45893.2</v>
      </c>
      <c r="Q55" s="24">
        <f t="shared" si="29"/>
        <v>28018.55</v>
      </c>
      <c r="R55" s="24">
        <f t="shared" si="30"/>
        <v>37993.299999999996</v>
      </c>
      <c r="S55" s="24"/>
      <c r="T55" s="24">
        <f t="shared" si="31"/>
        <v>56691.600000000006</v>
      </c>
      <c r="U55" s="24">
        <f t="shared" si="32"/>
        <v>34611.15</v>
      </c>
      <c r="V55" s="24">
        <f t="shared" si="33"/>
        <v>46932.9</v>
      </c>
      <c r="W55" s="24"/>
      <c r="X55" s="24">
        <f t="shared" si="34"/>
        <v>59391.200000000004</v>
      </c>
      <c r="Y55" s="24">
        <f t="shared" si="35"/>
        <v>36259.300000000003</v>
      </c>
      <c r="Z55" s="24">
        <f t="shared" si="36"/>
        <v>49167.8</v>
      </c>
      <c r="AA55" s="24"/>
      <c r="AB55" s="24">
        <f t="shared" si="37"/>
        <v>62090.799999999996</v>
      </c>
      <c r="AC55" s="24">
        <f t="shared" si="38"/>
        <v>37907.449999999997</v>
      </c>
      <c r="AD55" s="24">
        <f t="shared" si="39"/>
        <v>51402.7</v>
      </c>
    </row>
    <row r="56" spans="1:30" x14ac:dyDescent="0.25">
      <c r="A56">
        <v>34</v>
      </c>
      <c r="B56">
        <v>14180</v>
      </c>
      <c r="C56">
        <v>8382</v>
      </c>
      <c r="D56">
        <v>10854</v>
      </c>
      <c r="G56" s="24">
        <f t="shared" si="22"/>
        <v>13471</v>
      </c>
      <c r="H56" s="24">
        <f t="shared" si="23"/>
        <v>7962.9</v>
      </c>
      <c r="I56" s="24">
        <f t="shared" si="24"/>
        <v>10311.299999999999</v>
      </c>
      <c r="L56" s="24">
        <f t="shared" si="25"/>
        <v>12762</v>
      </c>
      <c r="M56" s="24">
        <f t="shared" si="26"/>
        <v>7543.8</v>
      </c>
      <c r="N56" s="24">
        <f t="shared" si="27"/>
        <v>9768.6</v>
      </c>
      <c r="P56" s="24">
        <f t="shared" si="28"/>
        <v>12053</v>
      </c>
      <c r="Q56" s="24">
        <f t="shared" si="29"/>
        <v>7124.7</v>
      </c>
      <c r="R56" s="24">
        <f t="shared" si="30"/>
        <v>9225.9</v>
      </c>
      <c r="S56" s="24"/>
      <c r="T56" s="24">
        <f t="shared" si="31"/>
        <v>14889</v>
      </c>
      <c r="U56" s="24">
        <f t="shared" si="32"/>
        <v>8801.1</v>
      </c>
      <c r="V56" s="24">
        <f t="shared" si="33"/>
        <v>11396.7</v>
      </c>
      <c r="W56" s="24"/>
      <c r="X56" s="24">
        <f t="shared" si="34"/>
        <v>15598.000000000002</v>
      </c>
      <c r="Y56" s="24">
        <f t="shared" si="35"/>
        <v>9220.2000000000007</v>
      </c>
      <c r="Z56" s="24">
        <f t="shared" si="36"/>
        <v>11939.400000000001</v>
      </c>
      <c r="AA56" s="24"/>
      <c r="AB56" s="24">
        <f t="shared" si="37"/>
        <v>16306.999999999998</v>
      </c>
      <c r="AC56" s="24">
        <f t="shared" si="38"/>
        <v>9639.2999999999993</v>
      </c>
      <c r="AD56" s="24">
        <f t="shared" si="39"/>
        <v>12482.099999999999</v>
      </c>
    </row>
    <row r="57" spans="1:30" x14ac:dyDescent="0.25">
      <c r="A57">
        <v>35</v>
      </c>
      <c r="B57">
        <v>69150</v>
      </c>
      <c r="C57">
        <v>42611</v>
      </c>
      <c r="D57">
        <v>54787</v>
      </c>
      <c r="G57" s="24">
        <f t="shared" si="22"/>
        <v>65692.5</v>
      </c>
      <c r="H57" s="24">
        <f t="shared" si="23"/>
        <v>40480.449999999997</v>
      </c>
      <c r="I57" s="24">
        <f t="shared" si="24"/>
        <v>52047.649999999994</v>
      </c>
      <c r="L57" s="24">
        <f t="shared" si="25"/>
        <v>62235</v>
      </c>
      <c r="M57" s="24">
        <f t="shared" si="26"/>
        <v>38349.9</v>
      </c>
      <c r="N57" s="24">
        <f t="shared" si="27"/>
        <v>49308.3</v>
      </c>
      <c r="P57" s="24">
        <f t="shared" si="28"/>
        <v>58777.5</v>
      </c>
      <c r="Q57" s="24">
        <f t="shared" si="29"/>
        <v>36219.35</v>
      </c>
      <c r="R57" s="24">
        <f t="shared" si="30"/>
        <v>46568.95</v>
      </c>
      <c r="S57" s="24"/>
      <c r="T57" s="24">
        <f t="shared" si="31"/>
        <v>72607.5</v>
      </c>
      <c r="U57" s="24">
        <f t="shared" si="32"/>
        <v>44741.55</v>
      </c>
      <c r="V57" s="24">
        <f t="shared" si="33"/>
        <v>57526.350000000006</v>
      </c>
      <c r="W57" s="24"/>
      <c r="X57" s="24">
        <f t="shared" si="34"/>
        <v>76065</v>
      </c>
      <c r="Y57" s="24">
        <f t="shared" si="35"/>
        <v>46872.100000000006</v>
      </c>
      <c r="Z57" s="24">
        <f t="shared" si="36"/>
        <v>60265.700000000004</v>
      </c>
      <c r="AA57" s="24"/>
      <c r="AB57" s="24">
        <f t="shared" si="37"/>
        <v>79522.5</v>
      </c>
      <c r="AC57" s="24">
        <f t="shared" si="38"/>
        <v>49002.649999999994</v>
      </c>
      <c r="AD57" s="24">
        <f t="shared" si="39"/>
        <v>63005.049999999996</v>
      </c>
    </row>
    <row r="58" spans="1:30" x14ac:dyDescent="0.25">
      <c r="A58">
        <v>36</v>
      </c>
      <c r="B58">
        <v>74836</v>
      </c>
      <c r="C58">
        <v>51390</v>
      </c>
      <c r="D58">
        <v>65056</v>
      </c>
      <c r="G58" s="24">
        <f t="shared" si="22"/>
        <v>71094.2</v>
      </c>
      <c r="H58" s="24">
        <f t="shared" si="23"/>
        <v>48820.5</v>
      </c>
      <c r="I58" s="24">
        <f t="shared" si="24"/>
        <v>61803.199999999997</v>
      </c>
      <c r="L58" s="24">
        <f t="shared" si="25"/>
        <v>67352.400000000009</v>
      </c>
      <c r="M58" s="24">
        <f t="shared" si="26"/>
        <v>46251</v>
      </c>
      <c r="N58" s="24">
        <f t="shared" si="27"/>
        <v>58550.400000000001</v>
      </c>
      <c r="P58" s="24">
        <f t="shared" si="28"/>
        <v>63610.6</v>
      </c>
      <c r="Q58" s="24">
        <f t="shared" si="29"/>
        <v>43681.5</v>
      </c>
      <c r="R58" s="24">
        <f t="shared" si="30"/>
        <v>55297.599999999999</v>
      </c>
      <c r="S58" s="24"/>
      <c r="T58" s="24">
        <f t="shared" si="31"/>
        <v>78577.8</v>
      </c>
      <c r="U58" s="24">
        <f t="shared" si="32"/>
        <v>53959.5</v>
      </c>
      <c r="V58" s="24">
        <f t="shared" si="33"/>
        <v>68308.800000000003</v>
      </c>
      <c r="W58" s="24"/>
      <c r="X58" s="24">
        <f t="shared" si="34"/>
        <v>82319.600000000006</v>
      </c>
      <c r="Y58" s="24">
        <f t="shared" si="35"/>
        <v>56529.000000000007</v>
      </c>
      <c r="Z58" s="24">
        <f t="shared" si="36"/>
        <v>71561.600000000006</v>
      </c>
      <c r="AA58" s="24"/>
      <c r="AB58" s="24">
        <f t="shared" si="37"/>
        <v>86061.4</v>
      </c>
      <c r="AC58" s="24">
        <f t="shared" si="38"/>
        <v>59098.499999999993</v>
      </c>
      <c r="AD58" s="24">
        <f t="shared" si="39"/>
        <v>74814.399999999994</v>
      </c>
    </row>
    <row r="59" spans="1:30" x14ac:dyDescent="0.25">
      <c r="A59">
        <v>37</v>
      </c>
      <c r="B59">
        <v>80375</v>
      </c>
      <c r="C59">
        <v>51233</v>
      </c>
      <c r="D59">
        <v>66114</v>
      </c>
      <c r="G59" s="24">
        <f t="shared" si="22"/>
        <v>76356.25</v>
      </c>
      <c r="H59" s="24">
        <f t="shared" si="23"/>
        <v>48671.35</v>
      </c>
      <c r="I59" s="24">
        <f t="shared" si="24"/>
        <v>62808.299999999996</v>
      </c>
      <c r="L59" s="24">
        <f t="shared" si="25"/>
        <v>72337.5</v>
      </c>
      <c r="M59" s="24">
        <f t="shared" si="26"/>
        <v>46109.700000000004</v>
      </c>
      <c r="N59" s="24">
        <f t="shared" si="27"/>
        <v>59502.6</v>
      </c>
      <c r="P59" s="24">
        <f t="shared" si="28"/>
        <v>68318.75</v>
      </c>
      <c r="Q59" s="24">
        <f t="shared" si="29"/>
        <v>43548.049999999996</v>
      </c>
      <c r="R59" s="24">
        <f t="shared" si="30"/>
        <v>56196.9</v>
      </c>
      <c r="S59" s="24"/>
      <c r="T59" s="24">
        <f t="shared" si="31"/>
        <v>84393.75</v>
      </c>
      <c r="U59" s="24">
        <f t="shared" si="32"/>
        <v>53794.65</v>
      </c>
      <c r="V59" s="24">
        <f t="shared" si="33"/>
        <v>69419.7</v>
      </c>
      <c r="W59" s="24"/>
      <c r="X59" s="24">
        <f t="shared" si="34"/>
        <v>88412.5</v>
      </c>
      <c r="Y59" s="24">
        <f t="shared" si="35"/>
        <v>56356.3</v>
      </c>
      <c r="Z59" s="24">
        <f t="shared" si="36"/>
        <v>72725.400000000009</v>
      </c>
      <c r="AA59" s="24"/>
      <c r="AB59" s="24">
        <f t="shared" si="37"/>
        <v>92431.25</v>
      </c>
      <c r="AC59" s="24">
        <f t="shared" si="38"/>
        <v>58917.95</v>
      </c>
      <c r="AD59" s="24">
        <f t="shared" si="39"/>
        <v>76031.099999999991</v>
      </c>
    </row>
    <row r="60" spans="1:30" x14ac:dyDescent="0.25">
      <c r="A60">
        <v>38</v>
      </c>
      <c r="B60">
        <v>72882</v>
      </c>
      <c r="C60">
        <v>51436</v>
      </c>
      <c r="D60">
        <v>67724</v>
      </c>
      <c r="G60" s="24">
        <f t="shared" si="22"/>
        <v>69237.899999999994</v>
      </c>
      <c r="H60" s="24">
        <f t="shared" si="23"/>
        <v>48864.2</v>
      </c>
      <c r="I60" s="24">
        <f t="shared" si="24"/>
        <v>64337.799999999996</v>
      </c>
      <c r="L60" s="24">
        <f t="shared" si="25"/>
        <v>65593.8</v>
      </c>
      <c r="M60" s="24">
        <f t="shared" si="26"/>
        <v>46292.4</v>
      </c>
      <c r="N60" s="24">
        <f t="shared" si="27"/>
        <v>60951.6</v>
      </c>
      <c r="P60" s="24">
        <f t="shared" si="28"/>
        <v>61949.7</v>
      </c>
      <c r="Q60" s="24">
        <f t="shared" si="29"/>
        <v>43720.6</v>
      </c>
      <c r="R60" s="24">
        <f t="shared" si="30"/>
        <v>57565.4</v>
      </c>
      <c r="S60" s="24"/>
      <c r="T60" s="24">
        <f t="shared" si="31"/>
        <v>76526.100000000006</v>
      </c>
      <c r="U60" s="24">
        <f t="shared" si="32"/>
        <v>54007.8</v>
      </c>
      <c r="V60" s="24">
        <f t="shared" si="33"/>
        <v>71110.2</v>
      </c>
      <c r="W60" s="24"/>
      <c r="X60" s="24">
        <f t="shared" si="34"/>
        <v>80170.200000000012</v>
      </c>
      <c r="Y60" s="24">
        <f t="shared" si="35"/>
        <v>56579.600000000006</v>
      </c>
      <c r="Z60" s="24">
        <f t="shared" si="36"/>
        <v>74496.400000000009</v>
      </c>
      <c r="AA60" s="24"/>
      <c r="AB60" s="24">
        <f t="shared" si="37"/>
        <v>83814.299999999988</v>
      </c>
      <c r="AC60" s="24">
        <f t="shared" si="38"/>
        <v>59151.399999999994</v>
      </c>
      <c r="AD60" s="24">
        <f t="shared" si="39"/>
        <v>77882.599999999991</v>
      </c>
    </row>
    <row r="61" spans="1:30" x14ac:dyDescent="0.25">
      <c r="A61">
        <v>39</v>
      </c>
      <c r="B61">
        <v>77235</v>
      </c>
      <c r="C61">
        <v>54100</v>
      </c>
      <c r="D61">
        <v>70933</v>
      </c>
      <c r="G61" s="24">
        <f t="shared" si="22"/>
        <v>73373.25</v>
      </c>
      <c r="H61" s="24">
        <f t="shared" si="23"/>
        <v>51395</v>
      </c>
      <c r="I61" s="24">
        <f t="shared" si="24"/>
        <v>67386.349999999991</v>
      </c>
      <c r="L61" s="24">
        <f t="shared" si="25"/>
        <v>69511.5</v>
      </c>
      <c r="M61" s="24">
        <f t="shared" si="26"/>
        <v>48690</v>
      </c>
      <c r="N61" s="24">
        <f t="shared" si="27"/>
        <v>63839.700000000004</v>
      </c>
      <c r="P61" s="24">
        <f t="shared" si="28"/>
        <v>65649.75</v>
      </c>
      <c r="Q61" s="24">
        <f t="shared" si="29"/>
        <v>45985</v>
      </c>
      <c r="R61" s="24">
        <f t="shared" si="30"/>
        <v>60293.049999999996</v>
      </c>
      <c r="S61" s="24"/>
      <c r="T61" s="24">
        <f t="shared" si="31"/>
        <v>81096.75</v>
      </c>
      <c r="U61" s="24">
        <f t="shared" si="32"/>
        <v>56805</v>
      </c>
      <c r="V61" s="24">
        <f t="shared" si="33"/>
        <v>74479.650000000009</v>
      </c>
      <c r="W61" s="24"/>
      <c r="X61" s="24">
        <f t="shared" si="34"/>
        <v>84958.5</v>
      </c>
      <c r="Y61" s="24">
        <f t="shared" si="35"/>
        <v>59510.000000000007</v>
      </c>
      <c r="Z61" s="24">
        <f t="shared" si="36"/>
        <v>78026.3</v>
      </c>
      <c r="AA61" s="24"/>
      <c r="AB61" s="24">
        <f t="shared" si="37"/>
        <v>88820.25</v>
      </c>
      <c r="AC61" s="24">
        <f t="shared" si="38"/>
        <v>62214.999999999993</v>
      </c>
      <c r="AD61" s="24">
        <f t="shared" si="39"/>
        <v>81572.95</v>
      </c>
    </row>
    <row r="62" spans="1:30" x14ac:dyDescent="0.25">
      <c r="A62">
        <v>40</v>
      </c>
      <c r="B62">
        <v>54172</v>
      </c>
      <c r="C62">
        <v>34187</v>
      </c>
      <c r="D62">
        <v>43359</v>
      </c>
      <c r="G62" s="24">
        <f t="shared" si="22"/>
        <v>51463.399999999994</v>
      </c>
      <c r="H62" s="24">
        <f t="shared" si="23"/>
        <v>32477.649999999998</v>
      </c>
      <c r="I62" s="24">
        <f t="shared" si="24"/>
        <v>41191.049999999996</v>
      </c>
      <c r="L62" s="24">
        <f t="shared" si="25"/>
        <v>48754.8</v>
      </c>
      <c r="M62" s="24">
        <f t="shared" si="26"/>
        <v>30768.3</v>
      </c>
      <c r="N62" s="24">
        <f t="shared" si="27"/>
        <v>39023.1</v>
      </c>
      <c r="P62" s="24">
        <f t="shared" si="28"/>
        <v>46046.2</v>
      </c>
      <c r="Q62" s="24">
        <f t="shared" si="29"/>
        <v>29058.95</v>
      </c>
      <c r="R62" s="24">
        <f t="shared" si="30"/>
        <v>36855.15</v>
      </c>
      <c r="S62" s="24"/>
      <c r="T62" s="24">
        <f t="shared" si="31"/>
        <v>56880.600000000006</v>
      </c>
      <c r="U62" s="24">
        <f t="shared" si="32"/>
        <v>35896.35</v>
      </c>
      <c r="V62" s="24">
        <f t="shared" si="33"/>
        <v>45526.950000000004</v>
      </c>
      <c r="W62" s="24"/>
      <c r="X62" s="24">
        <f t="shared" si="34"/>
        <v>59589.200000000004</v>
      </c>
      <c r="Y62" s="24">
        <f t="shared" si="35"/>
        <v>37605.700000000004</v>
      </c>
      <c r="Z62" s="24">
        <f t="shared" si="36"/>
        <v>47694.9</v>
      </c>
      <c r="AA62" s="24"/>
      <c r="AB62" s="24">
        <f t="shared" si="37"/>
        <v>62297.799999999996</v>
      </c>
      <c r="AC62" s="24">
        <f t="shared" si="38"/>
        <v>39315.049999999996</v>
      </c>
      <c r="AD62" s="24">
        <f t="shared" si="39"/>
        <v>49862.85</v>
      </c>
    </row>
    <row r="63" spans="1:30" x14ac:dyDescent="0.25">
      <c r="A63">
        <v>41</v>
      </c>
      <c r="B63">
        <v>52028</v>
      </c>
      <c r="C63">
        <v>33057</v>
      </c>
      <c r="D63">
        <v>44532</v>
      </c>
      <c r="G63" s="24">
        <f t="shared" si="22"/>
        <v>49426.6</v>
      </c>
      <c r="H63" s="24">
        <f t="shared" si="23"/>
        <v>31404.149999999998</v>
      </c>
      <c r="I63" s="24">
        <f t="shared" si="24"/>
        <v>42305.4</v>
      </c>
      <c r="L63" s="24">
        <f t="shared" si="25"/>
        <v>46825.200000000004</v>
      </c>
      <c r="M63" s="24">
        <f t="shared" si="26"/>
        <v>29751.3</v>
      </c>
      <c r="N63" s="24">
        <f t="shared" si="27"/>
        <v>40078.800000000003</v>
      </c>
      <c r="P63" s="24">
        <f t="shared" si="28"/>
        <v>44223.799999999996</v>
      </c>
      <c r="Q63" s="24">
        <f t="shared" si="29"/>
        <v>28098.45</v>
      </c>
      <c r="R63" s="24">
        <f t="shared" si="30"/>
        <v>37852.199999999997</v>
      </c>
      <c r="S63" s="24"/>
      <c r="T63" s="24">
        <f t="shared" si="31"/>
        <v>54629.4</v>
      </c>
      <c r="U63" s="24">
        <f t="shared" si="32"/>
        <v>34709.85</v>
      </c>
      <c r="V63" s="24">
        <f t="shared" si="33"/>
        <v>46758.6</v>
      </c>
      <c r="W63" s="24"/>
      <c r="X63" s="24">
        <f t="shared" si="34"/>
        <v>57230.8</v>
      </c>
      <c r="Y63" s="24">
        <f t="shared" si="35"/>
        <v>36362.700000000004</v>
      </c>
      <c r="Z63" s="24">
        <f t="shared" si="36"/>
        <v>48985.200000000004</v>
      </c>
      <c r="AA63" s="24"/>
      <c r="AB63" s="24">
        <f t="shared" si="37"/>
        <v>59832.2</v>
      </c>
      <c r="AC63" s="24">
        <f t="shared" si="38"/>
        <v>38015.549999999996</v>
      </c>
      <c r="AD63" s="24">
        <f t="shared" si="39"/>
        <v>51211.799999999996</v>
      </c>
    </row>
    <row r="64" spans="1:30" x14ac:dyDescent="0.25">
      <c r="A64">
        <v>42</v>
      </c>
      <c r="B64">
        <v>61532</v>
      </c>
      <c r="C64">
        <v>43813</v>
      </c>
      <c r="D64">
        <v>52570</v>
      </c>
      <c r="G64" s="24">
        <f t="shared" si="22"/>
        <v>58455.399999999994</v>
      </c>
      <c r="H64" s="24">
        <f t="shared" si="23"/>
        <v>41622.35</v>
      </c>
      <c r="I64" s="24">
        <f t="shared" si="24"/>
        <v>49941.5</v>
      </c>
      <c r="L64" s="24">
        <f t="shared" si="25"/>
        <v>55378.8</v>
      </c>
      <c r="M64" s="24">
        <f t="shared" si="26"/>
        <v>39431.700000000004</v>
      </c>
      <c r="N64" s="24">
        <f t="shared" si="27"/>
        <v>47313</v>
      </c>
      <c r="P64" s="24">
        <f t="shared" si="28"/>
        <v>52302.2</v>
      </c>
      <c r="Q64" s="24">
        <f t="shared" si="29"/>
        <v>37241.049999999996</v>
      </c>
      <c r="R64" s="24">
        <f t="shared" si="30"/>
        <v>44684.5</v>
      </c>
      <c r="S64" s="24"/>
      <c r="T64" s="24">
        <f t="shared" si="31"/>
        <v>64608.600000000006</v>
      </c>
      <c r="U64" s="24">
        <f t="shared" si="32"/>
        <v>46003.65</v>
      </c>
      <c r="V64" s="24">
        <f t="shared" si="33"/>
        <v>55198.5</v>
      </c>
      <c r="W64" s="24"/>
      <c r="X64" s="24">
        <f t="shared" si="34"/>
        <v>67685.200000000012</v>
      </c>
      <c r="Y64" s="24">
        <f t="shared" si="35"/>
        <v>48194.3</v>
      </c>
      <c r="Z64" s="24">
        <f t="shared" si="36"/>
        <v>57827.000000000007</v>
      </c>
      <c r="AA64" s="24"/>
      <c r="AB64" s="24">
        <f t="shared" si="37"/>
        <v>70761.799999999988</v>
      </c>
      <c r="AC64" s="24">
        <f t="shared" si="38"/>
        <v>50384.95</v>
      </c>
      <c r="AD64" s="24">
        <f t="shared" si="39"/>
        <v>60455.499999999993</v>
      </c>
    </row>
    <row r="65" spans="1:30" x14ac:dyDescent="0.25">
      <c r="A65">
        <v>43</v>
      </c>
      <c r="B65">
        <v>0</v>
      </c>
      <c r="C65">
        <v>0</v>
      </c>
      <c r="D65">
        <v>0</v>
      </c>
      <c r="G65" s="24">
        <f t="shared" si="22"/>
        <v>0</v>
      </c>
      <c r="H65" s="24">
        <f t="shared" si="23"/>
        <v>0</v>
      </c>
      <c r="I65" s="24">
        <f t="shared" si="24"/>
        <v>0</v>
      </c>
      <c r="L65" s="24">
        <f t="shared" si="25"/>
        <v>0</v>
      </c>
      <c r="M65" s="24">
        <f t="shared" si="26"/>
        <v>0</v>
      </c>
      <c r="N65" s="24">
        <f t="shared" si="27"/>
        <v>0</v>
      </c>
      <c r="P65" s="24">
        <f t="shared" si="28"/>
        <v>0</v>
      </c>
      <c r="Q65" s="24">
        <f t="shared" si="29"/>
        <v>0</v>
      </c>
      <c r="R65" s="24">
        <f t="shared" si="30"/>
        <v>0</v>
      </c>
      <c r="S65" s="24"/>
      <c r="T65" s="24">
        <f t="shared" si="31"/>
        <v>0</v>
      </c>
      <c r="U65" s="24">
        <f t="shared" si="32"/>
        <v>0</v>
      </c>
      <c r="V65" s="24">
        <f t="shared" si="33"/>
        <v>0</v>
      </c>
      <c r="W65" s="24"/>
      <c r="X65" s="24">
        <f t="shared" si="34"/>
        <v>0</v>
      </c>
      <c r="Y65" s="24">
        <f t="shared" si="35"/>
        <v>0</v>
      </c>
      <c r="Z65" s="24">
        <f t="shared" si="36"/>
        <v>0</v>
      </c>
      <c r="AA65" s="24"/>
      <c r="AB65" s="24">
        <f t="shared" si="37"/>
        <v>0</v>
      </c>
      <c r="AC65" s="24">
        <f t="shared" si="38"/>
        <v>0</v>
      </c>
      <c r="AD65" s="24">
        <f t="shared" si="39"/>
        <v>0</v>
      </c>
    </row>
    <row r="66" spans="1:30" x14ac:dyDescent="0.25">
      <c r="A66">
        <v>44</v>
      </c>
      <c r="B66">
        <v>61927</v>
      </c>
      <c r="C66">
        <v>40208</v>
      </c>
      <c r="D66">
        <v>57274</v>
      </c>
      <c r="G66" s="24">
        <f t="shared" si="22"/>
        <v>58830.649999999994</v>
      </c>
      <c r="H66" s="24">
        <f t="shared" si="23"/>
        <v>38197.599999999999</v>
      </c>
      <c r="I66" s="24">
        <f t="shared" si="24"/>
        <v>54410.299999999996</v>
      </c>
      <c r="L66" s="24">
        <f t="shared" si="25"/>
        <v>55734.3</v>
      </c>
      <c r="M66" s="24">
        <f t="shared" si="26"/>
        <v>36187.200000000004</v>
      </c>
      <c r="N66" s="24">
        <f t="shared" si="27"/>
        <v>51546.6</v>
      </c>
      <c r="P66" s="24">
        <f t="shared" si="28"/>
        <v>52637.95</v>
      </c>
      <c r="Q66" s="24">
        <f t="shared" si="29"/>
        <v>34176.799999999996</v>
      </c>
      <c r="R66" s="24">
        <f t="shared" si="30"/>
        <v>48682.9</v>
      </c>
      <c r="S66" s="24"/>
      <c r="T66" s="24">
        <f t="shared" si="31"/>
        <v>65023.350000000006</v>
      </c>
      <c r="U66" s="24">
        <f t="shared" si="32"/>
        <v>42218.400000000001</v>
      </c>
      <c r="V66" s="24">
        <f t="shared" si="33"/>
        <v>60137.700000000004</v>
      </c>
      <c r="W66" s="24"/>
      <c r="X66" s="24">
        <f t="shared" si="34"/>
        <v>68119.700000000012</v>
      </c>
      <c r="Y66" s="24">
        <f t="shared" si="35"/>
        <v>44228.800000000003</v>
      </c>
      <c r="Z66" s="24">
        <f t="shared" si="36"/>
        <v>63001.4</v>
      </c>
      <c r="AA66" s="24"/>
      <c r="AB66" s="24">
        <f t="shared" si="37"/>
        <v>71216.049999999988</v>
      </c>
      <c r="AC66" s="24">
        <f t="shared" si="38"/>
        <v>46239.199999999997</v>
      </c>
      <c r="AD66" s="24">
        <f t="shared" si="39"/>
        <v>65865.099999999991</v>
      </c>
    </row>
    <row r="67" spans="1:30" x14ac:dyDescent="0.25">
      <c r="A67">
        <v>45</v>
      </c>
      <c r="B67">
        <v>85593</v>
      </c>
      <c r="C67">
        <v>61836</v>
      </c>
      <c r="D67">
        <v>74796</v>
      </c>
      <c r="G67" s="24">
        <f t="shared" si="22"/>
        <v>81313.349999999991</v>
      </c>
      <c r="H67" s="24">
        <f t="shared" si="23"/>
        <v>58744.2</v>
      </c>
      <c r="I67" s="24">
        <f t="shared" si="24"/>
        <v>71056.2</v>
      </c>
      <c r="L67" s="24">
        <f t="shared" si="25"/>
        <v>77033.7</v>
      </c>
      <c r="M67" s="24">
        <f t="shared" si="26"/>
        <v>55652.4</v>
      </c>
      <c r="N67" s="24">
        <f t="shared" si="27"/>
        <v>67316.400000000009</v>
      </c>
      <c r="P67" s="24">
        <f t="shared" si="28"/>
        <v>72754.05</v>
      </c>
      <c r="Q67" s="24">
        <f t="shared" si="29"/>
        <v>52560.6</v>
      </c>
      <c r="R67" s="24">
        <f t="shared" si="30"/>
        <v>63576.6</v>
      </c>
      <c r="S67" s="24"/>
      <c r="T67" s="24">
        <f t="shared" si="31"/>
        <v>89872.650000000009</v>
      </c>
      <c r="U67" s="24">
        <f t="shared" si="32"/>
        <v>64927.8</v>
      </c>
      <c r="V67" s="24">
        <f t="shared" si="33"/>
        <v>78535.8</v>
      </c>
      <c r="W67" s="24"/>
      <c r="X67" s="24">
        <f t="shared" si="34"/>
        <v>94152.3</v>
      </c>
      <c r="Y67" s="24">
        <f t="shared" si="35"/>
        <v>68019.600000000006</v>
      </c>
      <c r="Z67" s="24">
        <f t="shared" si="36"/>
        <v>82275.600000000006</v>
      </c>
      <c r="AA67" s="24"/>
      <c r="AB67" s="24">
        <f t="shared" si="37"/>
        <v>98431.95</v>
      </c>
      <c r="AC67" s="24">
        <f t="shared" si="38"/>
        <v>71111.399999999994</v>
      </c>
      <c r="AD67" s="24">
        <f t="shared" si="39"/>
        <v>86015.4</v>
      </c>
    </row>
    <row r="68" spans="1:30" x14ac:dyDescent="0.25">
      <c r="A68">
        <v>46</v>
      </c>
      <c r="B68">
        <v>93031</v>
      </c>
      <c r="C68">
        <v>59463</v>
      </c>
      <c r="D68">
        <v>80061</v>
      </c>
      <c r="G68" s="24">
        <f t="shared" si="22"/>
        <v>88379.45</v>
      </c>
      <c r="H68" s="24">
        <f t="shared" si="23"/>
        <v>56489.85</v>
      </c>
      <c r="I68" s="24">
        <f t="shared" si="24"/>
        <v>76057.95</v>
      </c>
      <c r="L68" s="24">
        <f t="shared" si="25"/>
        <v>83727.900000000009</v>
      </c>
      <c r="M68" s="24">
        <f t="shared" si="26"/>
        <v>53516.700000000004</v>
      </c>
      <c r="N68" s="24">
        <f t="shared" si="27"/>
        <v>72054.900000000009</v>
      </c>
      <c r="P68" s="24">
        <f t="shared" si="28"/>
        <v>79076.349999999991</v>
      </c>
      <c r="Q68" s="24">
        <f t="shared" si="29"/>
        <v>50543.549999999996</v>
      </c>
      <c r="R68" s="24">
        <f t="shared" si="30"/>
        <v>68051.849999999991</v>
      </c>
      <c r="S68" s="24"/>
      <c r="T68" s="24">
        <f t="shared" si="31"/>
        <v>97682.55</v>
      </c>
      <c r="U68" s="24">
        <f t="shared" si="32"/>
        <v>62436.15</v>
      </c>
      <c r="V68" s="24">
        <f t="shared" si="33"/>
        <v>84064.05</v>
      </c>
      <c r="W68" s="24"/>
      <c r="X68" s="24">
        <f t="shared" si="34"/>
        <v>102334.1</v>
      </c>
      <c r="Y68" s="24">
        <f t="shared" si="35"/>
        <v>65409.3</v>
      </c>
      <c r="Z68" s="24">
        <f t="shared" si="36"/>
        <v>88067.1</v>
      </c>
      <c r="AA68" s="24"/>
      <c r="AB68" s="24">
        <f t="shared" si="37"/>
        <v>106985.65</v>
      </c>
      <c r="AC68" s="24">
        <f t="shared" si="38"/>
        <v>68382.45</v>
      </c>
      <c r="AD68" s="24">
        <f t="shared" si="39"/>
        <v>92070.15</v>
      </c>
    </row>
    <row r="69" spans="1:30" x14ac:dyDescent="0.25">
      <c r="A69">
        <v>47</v>
      </c>
      <c r="B69">
        <v>80819</v>
      </c>
      <c r="C69">
        <v>53116</v>
      </c>
      <c r="D69">
        <v>67780</v>
      </c>
      <c r="G69" s="24">
        <f t="shared" si="22"/>
        <v>76778.05</v>
      </c>
      <c r="H69" s="24">
        <f t="shared" si="23"/>
        <v>50460.2</v>
      </c>
      <c r="I69" s="24">
        <f t="shared" si="24"/>
        <v>64391</v>
      </c>
      <c r="L69" s="24">
        <f t="shared" si="25"/>
        <v>72737.100000000006</v>
      </c>
      <c r="M69" s="24">
        <f t="shared" si="26"/>
        <v>47804.4</v>
      </c>
      <c r="N69" s="24">
        <f t="shared" si="27"/>
        <v>61002</v>
      </c>
      <c r="P69" s="24">
        <f t="shared" si="28"/>
        <v>68696.149999999994</v>
      </c>
      <c r="Q69" s="24">
        <f t="shared" si="29"/>
        <v>45148.6</v>
      </c>
      <c r="R69" s="24">
        <f t="shared" si="30"/>
        <v>57613</v>
      </c>
      <c r="S69" s="24"/>
      <c r="T69" s="24">
        <f t="shared" si="31"/>
        <v>84859.95</v>
      </c>
      <c r="U69" s="24">
        <f t="shared" si="32"/>
        <v>55771.8</v>
      </c>
      <c r="V69" s="24">
        <f t="shared" si="33"/>
        <v>71169</v>
      </c>
      <c r="W69" s="24"/>
      <c r="X69" s="24">
        <f t="shared" si="34"/>
        <v>88900.900000000009</v>
      </c>
      <c r="Y69" s="24">
        <f t="shared" si="35"/>
        <v>58427.600000000006</v>
      </c>
      <c r="Z69" s="24">
        <f t="shared" si="36"/>
        <v>74558</v>
      </c>
      <c r="AA69" s="24"/>
      <c r="AB69" s="24">
        <f t="shared" si="37"/>
        <v>92941.849999999991</v>
      </c>
      <c r="AC69" s="24">
        <f t="shared" si="38"/>
        <v>61083.399999999994</v>
      </c>
      <c r="AD69" s="24">
        <f t="shared" si="39"/>
        <v>77947</v>
      </c>
    </row>
    <row r="70" spans="1:30" x14ac:dyDescent="0.25">
      <c r="A70">
        <v>48</v>
      </c>
      <c r="B70">
        <v>0</v>
      </c>
      <c r="C70">
        <v>0</v>
      </c>
      <c r="D70">
        <v>0</v>
      </c>
      <c r="G70" s="24">
        <f t="shared" si="22"/>
        <v>0</v>
      </c>
      <c r="H70" s="24">
        <f t="shared" si="23"/>
        <v>0</v>
      </c>
      <c r="I70" s="24">
        <f t="shared" si="24"/>
        <v>0</v>
      </c>
      <c r="L70" s="24">
        <f t="shared" si="25"/>
        <v>0</v>
      </c>
      <c r="M70" s="24">
        <f t="shared" si="26"/>
        <v>0</v>
      </c>
      <c r="N70" s="24">
        <f t="shared" si="27"/>
        <v>0</v>
      </c>
      <c r="P70" s="24">
        <f t="shared" si="28"/>
        <v>0</v>
      </c>
      <c r="Q70" s="24">
        <f t="shared" si="29"/>
        <v>0</v>
      </c>
      <c r="R70" s="24">
        <f t="shared" si="30"/>
        <v>0</v>
      </c>
      <c r="S70" s="24"/>
      <c r="T70" s="24">
        <f t="shared" si="31"/>
        <v>0</v>
      </c>
      <c r="U70" s="24">
        <f t="shared" si="32"/>
        <v>0</v>
      </c>
      <c r="V70" s="24">
        <f t="shared" si="33"/>
        <v>0</v>
      </c>
      <c r="W70" s="24"/>
      <c r="X70" s="24">
        <f t="shared" si="34"/>
        <v>0</v>
      </c>
      <c r="Y70" s="24">
        <f t="shared" si="35"/>
        <v>0</v>
      </c>
      <c r="Z70" s="24">
        <f t="shared" si="36"/>
        <v>0</v>
      </c>
      <c r="AA70" s="24"/>
      <c r="AB70" s="24">
        <f t="shared" si="37"/>
        <v>0</v>
      </c>
      <c r="AC70" s="24">
        <f t="shared" si="38"/>
        <v>0</v>
      </c>
      <c r="AD70" s="24">
        <f t="shared" si="39"/>
        <v>0</v>
      </c>
    </row>
    <row r="71" spans="1:30" x14ac:dyDescent="0.25">
      <c r="A71">
        <v>49</v>
      </c>
      <c r="B71">
        <v>0</v>
      </c>
      <c r="C71">
        <v>0</v>
      </c>
      <c r="D71">
        <v>0</v>
      </c>
      <c r="G71" s="24">
        <f t="shared" si="22"/>
        <v>0</v>
      </c>
      <c r="H71" s="24">
        <f t="shared" si="23"/>
        <v>0</v>
      </c>
      <c r="I71" s="24">
        <f t="shared" si="24"/>
        <v>0</v>
      </c>
      <c r="L71" s="24">
        <f t="shared" si="25"/>
        <v>0</v>
      </c>
      <c r="M71" s="24">
        <f t="shared" si="26"/>
        <v>0</v>
      </c>
      <c r="N71" s="24">
        <f t="shared" si="27"/>
        <v>0</v>
      </c>
      <c r="P71" s="24">
        <f t="shared" si="28"/>
        <v>0</v>
      </c>
      <c r="Q71" s="24">
        <f t="shared" si="29"/>
        <v>0</v>
      </c>
      <c r="R71" s="24">
        <f t="shared" si="30"/>
        <v>0</v>
      </c>
      <c r="S71" s="24"/>
      <c r="T71" s="24">
        <f t="shared" si="31"/>
        <v>0</v>
      </c>
      <c r="U71" s="24">
        <f t="shared" si="32"/>
        <v>0</v>
      </c>
      <c r="V71" s="24">
        <f t="shared" si="33"/>
        <v>0</v>
      </c>
      <c r="W71" s="24"/>
      <c r="X71" s="24">
        <f t="shared" si="34"/>
        <v>0</v>
      </c>
      <c r="Y71" s="24">
        <f t="shared" si="35"/>
        <v>0</v>
      </c>
      <c r="Z71" s="24">
        <f t="shared" si="36"/>
        <v>0</v>
      </c>
      <c r="AA71" s="24"/>
      <c r="AB71" s="24">
        <f t="shared" si="37"/>
        <v>0</v>
      </c>
      <c r="AC71" s="24">
        <f t="shared" si="38"/>
        <v>0</v>
      </c>
      <c r="AD71" s="24">
        <f t="shared" si="39"/>
        <v>0</v>
      </c>
    </row>
    <row r="72" spans="1:30" x14ac:dyDescent="0.25">
      <c r="A72">
        <v>50</v>
      </c>
      <c r="B72">
        <v>62907</v>
      </c>
      <c r="C72">
        <v>43659</v>
      </c>
      <c r="D72">
        <v>54843</v>
      </c>
      <c r="G72" s="24">
        <f t="shared" si="22"/>
        <v>59761.649999999994</v>
      </c>
      <c r="H72" s="24">
        <f t="shared" si="23"/>
        <v>41476.049999999996</v>
      </c>
      <c r="I72" s="24">
        <f t="shared" si="24"/>
        <v>52100.85</v>
      </c>
      <c r="L72" s="24">
        <f t="shared" si="25"/>
        <v>56616.3</v>
      </c>
      <c r="M72" s="24">
        <f t="shared" si="26"/>
        <v>39293.1</v>
      </c>
      <c r="N72" s="24">
        <f t="shared" si="27"/>
        <v>49358.700000000004</v>
      </c>
      <c r="P72" s="24">
        <f t="shared" si="28"/>
        <v>53470.95</v>
      </c>
      <c r="Q72" s="24">
        <f t="shared" si="29"/>
        <v>37110.15</v>
      </c>
      <c r="R72" s="24">
        <f t="shared" si="30"/>
        <v>46616.549999999996</v>
      </c>
      <c r="S72" s="24"/>
      <c r="T72" s="24">
        <f t="shared" si="31"/>
        <v>66052.350000000006</v>
      </c>
      <c r="U72" s="24">
        <f t="shared" si="32"/>
        <v>45841.950000000004</v>
      </c>
      <c r="V72" s="24">
        <f t="shared" si="33"/>
        <v>57585.15</v>
      </c>
      <c r="W72" s="24"/>
      <c r="X72" s="24">
        <f t="shared" si="34"/>
        <v>69197.700000000012</v>
      </c>
      <c r="Y72" s="24">
        <f t="shared" si="35"/>
        <v>48024.9</v>
      </c>
      <c r="Z72" s="24">
        <f t="shared" si="36"/>
        <v>60327.3</v>
      </c>
      <c r="AA72" s="24"/>
      <c r="AB72" s="24">
        <f t="shared" si="37"/>
        <v>72343.049999999988</v>
      </c>
      <c r="AC72" s="24">
        <f t="shared" si="38"/>
        <v>50207.85</v>
      </c>
      <c r="AD72" s="24">
        <f t="shared" si="39"/>
        <v>63069.45</v>
      </c>
    </row>
    <row r="73" spans="1:30" x14ac:dyDescent="0.25">
      <c r="A73">
        <v>51</v>
      </c>
      <c r="B73">
        <v>10352</v>
      </c>
      <c r="C73">
        <v>9437</v>
      </c>
      <c r="D73">
        <v>10063</v>
      </c>
      <c r="G73" s="24">
        <f t="shared" si="22"/>
        <v>9834.4</v>
      </c>
      <c r="H73" s="24">
        <f t="shared" si="23"/>
        <v>8965.15</v>
      </c>
      <c r="I73" s="24">
        <f t="shared" si="24"/>
        <v>9559.85</v>
      </c>
      <c r="L73" s="24">
        <f t="shared" si="25"/>
        <v>9316.8000000000011</v>
      </c>
      <c r="M73" s="24">
        <f t="shared" si="26"/>
        <v>8493.3000000000011</v>
      </c>
      <c r="N73" s="24">
        <f t="shared" si="27"/>
        <v>9056.7000000000007</v>
      </c>
      <c r="P73" s="24">
        <f t="shared" si="28"/>
        <v>8799.1999999999989</v>
      </c>
      <c r="Q73" s="24">
        <f t="shared" si="29"/>
        <v>8021.45</v>
      </c>
      <c r="R73" s="24">
        <f t="shared" si="30"/>
        <v>8553.5499999999993</v>
      </c>
      <c r="S73" s="24"/>
      <c r="T73" s="24">
        <f t="shared" si="31"/>
        <v>10869.6</v>
      </c>
      <c r="U73" s="24">
        <f t="shared" si="32"/>
        <v>9908.85</v>
      </c>
      <c r="V73" s="24">
        <f t="shared" si="33"/>
        <v>10566.15</v>
      </c>
      <c r="W73" s="24"/>
      <c r="X73" s="24">
        <f t="shared" si="34"/>
        <v>11387.2</v>
      </c>
      <c r="Y73" s="24">
        <f t="shared" si="35"/>
        <v>10380.700000000001</v>
      </c>
      <c r="Z73" s="24">
        <f t="shared" si="36"/>
        <v>11069.300000000001</v>
      </c>
      <c r="AA73" s="24"/>
      <c r="AB73" s="24">
        <f t="shared" si="37"/>
        <v>11904.8</v>
      </c>
      <c r="AC73" s="24">
        <f t="shared" si="38"/>
        <v>10852.55</v>
      </c>
      <c r="AD73" s="24">
        <f t="shared" si="39"/>
        <v>11572.449999999999</v>
      </c>
    </row>
    <row r="74" spans="1:30" x14ac:dyDescent="0.25">
      <c r="A74">
        <v>52</v>
      </c>
      <c r="B74">
        <v>0</v>
      </c>
      <c r="C74">
        <v>0</v>
      </c>
      <c r="D74">
        <v>0</v>
      </c>
      <c r="G74" s="24">
        <f>B74*95%</f>
        <v>0</v>
      </c>
      <c r="H74" s="24">
        <f>C74*95%</f>
        <v>0</v>
      </c>
      <c r="I74" s="24">
        <f>D74*95%</f>
        <v>0</v>
      </c>
      <c r="L74" s="24">
        <f t="shared" si="25"/>
        <v>0</v>
      </c>
      <c r="M74" s="24">
        <f t="shared" si="26"/>
        <v>0</v>
      </c>
      <c r="N74" s="24">
        <f t="shared" si="27"/>
        <v>0</v>
      </c>
      <c r="P74" s="24">
        <f t="shared" si="28"/>
        <v>0</v>
      </c>
      <c r="Q74" s="24">
        <f t="shared" si="29"/>
        <v>0</v>
      </c>
      <c r="R74" s="24">
        <f t="shared" si="30"/>
        <v>0</v>
      </c>
      <c r="S74" s="24"/>
      <c r="T74" s="24">
        <f t="shared" si="31"/>
        <v>0</v>
      </c>
      <c r="U74" s="24">
        <f t="shared" si="32"/>
        <v>0</v>
      </c>
      <c r="V74" s="24">
        <f t="shared" si="33"/>
        <v>0</v>
      </c>
      <c r="W74" s="24"/>
      <c r="X74" s="24">
        <f t="shared" si="34"/>
        <v>0</v>
      </c>
      <c r="Y74" s="24">
        <f t="shared" si="35"/>
        <v>0</v>
      </c>
      <c r="Z74" s="24">
        <f t="shared" si="36"/>
        <v>0</v>
      </c>
      <c r="AA74" s="24"/>
      <c r="AB74" s="24">
        <f t="shared" si="37"/>
        <v>0</v>
      </c>
      <c r="AC74" s="24">
        <f t="shared" si="38"/>
        <v>0</v>
      </c>
      <c r="AD74" s="24">
        <f t="shared" si="39"/>
        <v>0</v>
      </c>
    </row>
    <row r="75" spans="1:30" x14ac:dyDescent="0.25">
      <c r="G75" s="24"/>
      <c r="H75" s="24"/>
      <c r="I75" s="24"/>
      <c r="L75" s="24"/>
      <c r="M75" s="24"/>
      <c r="N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</row>
    <row r="76" spans="1:30" x14ac:dyDescent="0.25">
      <c r="B76" s="13">
        <f>SUM(B23:B74)</f>
        <v>2999572</v>
      </c>
      <c r="C76" s="13">
        <f t="shared" ref="C76:D76" si="40">SUM(C23:C74)</f>
        <v>1953108</v>
      </c>
      <c r="D76" s="13">
        <f t="shared" si="40"/>
        <v>2542053</v>
      </c>
      <c r="G76" s="68">
        <f>SUM(G23:G74)</f>
        <v>2849593.3999999994</v>
      </c>
      <c r="H76" s="68">
        <f t="shared" ref="H76" si="41">SUM(H23:H74)</f>
        <v>1855452.6000000003</v>
      </c>
      <c r="I76" s="68">
        <f t="shared" ref="I76" si="42">SUM(I23:I74)</f>
        <v>2414950.3500000006</v>
      </c>
      <c r="L76" s="68">
        <f>SUM(L23:L74)</f>
        <v>2699614.7999999993</v>
      </c>
      <c r="M76" s="68">
        <f t="shared" ref="M76" si="43">SUM(M23:M74)</f>
        <v>1757797.1999999997</v>
      </c>
      <c r="N76" s="68">
        <f t="shared" ref="N76" si="44">SUM(N23:N74)</f>
        <v>2287847.7000000007</v>
      </c>
      <c r="P76" s="68">
        <f>SUM(P23:P74)</f>
        <v>2549636.2000000002</v>
      </c>
      <c r="Q76" s="68">
        <f t="shared" ref="Q76" si="45">SUM(Q23:Q74)</f>
        <v>1660141.8000000003</v>
      </c>
      <c r="R76" s="68">
        <f t="shared" ref="R76" si="46">SUM(R23:R74)</f>
        <v>2160745.0499999998</v>
      </c>
      <c r="T76" s="68">
        <f>SUM(T23:T74)</f>
        <v>3149550.6000000006</v>
      </c>
      <c r="U76" s="68">
        <f t="shared" ref="U76" si="47">SUM(U23:U74)</f>
        <v>2050763.4</v>
      </c>
      <c r="V76" s="68">
        <f t="shared" ref="V76" si="48">SUM(V23:V74)</f>
        <v>2669155.65</v>
      </c>
      <c r="X76" s="68">
        <f>SUM(X23:X74)</f>
        <v>3299529.2000000007</v>
      </c>
      <c r="Y76" s="68">
        <f t="shared" ref="Y76" si="49">SUM(Y23:Y74)</f>
        <v>2148418.8000000007</v>
      </c>
      <c r="Z76" s="68">
        <f t="shared" ref="Z76" si="50">SUM(Z23:Z74)</f>
        <v>2796258.3</v>
      </c>
      <c r="AB76" s="68">
        <f>SUM(AB23:AB74)</f>
        <v>3449507.7999999993</v>
      </c>
      <c r="AC76" s="68">
        <f t="shared" ref="AC76" si="51">SUM(AC23:AC74)</f>
        <v>2246074.1999999997</v>
      </c>
      <c r="AD76" s="68">
        <f t="shared" ref="AD76" si="52">SUM(AD23:AD74)</f>
        <v>2923360.95</v>
      </c>
    </row>
    <row r="80" spans="1:30" x14ac:dyDescent="0.25">
      <c r="A80" t="s">
        <v>176</v>
      </c>
      <c r="B80" s="24">
        <f>'Revisi SS'!G2</f>
        <v>35346.923076923078</v>
      </c>
      <c r="C80" s="24">
        <f>'Revisi SS'!G3</f>
        <v>24276.230769230766</v>
      </c>
      <c r="D80" s="24">
        <f>'Revisi SS'!G4</f>
        <v>31175.365384615383</v>
      </c>
      <c r="G80" s="24">
        <f>B80*95%</f>
        <v>33579.576923076922</v>
      </c>
      <c r="H80" s="24">
        <f>C80*95%</f>
        <v>23062.419230769228</v>
      </c>
      <c r="I80" s="24">
        <f>D80*95%</f>
        <v>29616.597115384611</v>
      </c>
      <c r="L80" s="24">
        <f t="shared" ref="L80" si="53">B80*90%</f>
        <v>31812.23076923077</v>
      </c>
      <c r="M80" s="24">
        <f t="shared" ref="M80" si="54">C80*90%</f>
        <v>21848.607692307691</v>
      </c>
      <c r="N80" s="24">
        <f t="shared" ref="N80" si="55">D80*90%</f>
        <v>28057.828846153847</v>
      </c>
      <c r="P80" s="24">
        <f t="shared" ref="P80" si="56">B80*85%</f>
        <v>30044.884615384617</v>
      </c>
      <c r="Q80" s="24">
        <f t="shared" ref="Q80" si="57">C80*85%</f>
        <v>20634.79615384615</v>
      </c>
      <c r="R80" s="24">
        <f t="shared" ref="R80" si="58">D80*85%</f>
        <v>26499.060576923075</v>
      </c>
      <c r="T80" s="24">
        <f t="shared" ref="T80" si="59">B80*105%</f>
        <v>37114.269230769234</v>
      </c>
      <c r="U80" s="24">
        <f t="shared" ref="U80" si="60">C80*105%</f>
        <v>25490.042307692303</v>
      </c>
      <c r="V80" s="24">
        <f t="shared" ref="V80" si="61">D80*105%</f>
        <v>32734.133653846155</v>
      </c>
      <c r="X80" s="24">
        <f t="shared" ref="X80" si="62">B80*110%</f>
        <v>38881.61538461539</v>
      </c>
      <c r="Y80" s="24">
        <f t="shared" ref="Y80" si="63">C80*110%</f>
        <v>26703.853846153845</v>
      </c>
      <c r="Z80" s="24">
        <f t="shared" ref="Z80" si="64">D80*110%</f>
        <v>34292.901923076926</v>
      </c>
      <c r="AB80" s="24">
        <f t="shared" ref="AB80" si="65">B80*115%</f>
        <v>40648.961538461539</v>
      </c>
      <c r="AC80" s="24">
        <f t="shared" ref="AC80" si="66">C80*115%</f>
        <v>27917.665384615379</v>
      </c>
      <c r="AD80" s="24">
        <f t="shared" ref="AD80" si="67">D80*115%</f>
        <v>35851.670192307691</v>
      </c>
    </row>
    <row r="81" spans="1:22" x14ac:dyDescent="0.25">
      <c r="B81" s="24">
        <v>35346.923076923078</v>
      </c>
      <c r="C81" s="24">
        <v>24276.230769230766</v>
      </c>
      <c r="D81" s="24">
        <v>31175.365384615383</v>
      </c>
      <c r="E81" s="24"/>
      <c r="F81" s="24"/>
      <c r="G81" s="24">
        <v>33579.576923076922</v>
      </c>
      <c r="H81" s="24">
        <v>23062.419230769228</v>
      </c>
      <c r="I81" s="24">
        <v>29616.597115384611</v>
      </c>
      <c r="L81" s="24">
        <v>31812.23076923077</v>
      </c>
      <c r="M81" s="24">
        <v>21848.607692307691</v>
      </c>
      <c r="N81" s="24">
        <v>28057.828846153847</v>
      </c>
      <c r="P81" s="24">
        <v>30044.884615384617</v>
      </c>
      <c r="Q81" s="24">
        <v>20634.79615384615</v>
      </c>
      <c r="R81" s="24">
        <v>26499.060576923075</v>
      </c>
      <c r="T81" s="24">
        <v>37114.269230769234</v>
      </c>
      <c r="U81" s="24">
        <v>25490.042307692303</v>
      </c>
      <c r="V81" s="24">
        <v>32734.133653846155</v>
      </c>
    </row>
    <row r="84" spans="1:22" x14ac:dyDescent="0.25">
      <c r="B84" t="s">
        <v>67</v>
      </c>
      <c r="C84" t="s">
        <v>68</v>
      </c>
      <c r="D84" t="s">
        <v>69</v>
      </c>
    </row>
    <row r="85" spans="1:22" x14ac:dyDescent="0.25">
      <c r="A85" t="s">
        <v>72</v>
      </c>
      <c r="B85">
        <v>8000</v>
      </c>
      <c r="C85">
        <v>7000</v>
      </c>
      <c r="D85">
        <v>7300</v>
      </c>
    </row>
    <row r="86" spans="1:22" x14ac:dyDescent="0.25">
      <c r="A86" t="s">
        <v>75</v>
      </c>
      <c r="B86">
        <v>7600</v>
      </c>
      <c r="C86">
        <v>6650</v>
      </c>
      <c r="D86">
        <v>6935</v>
      </c>
    </row>
    <row r="87" spans="1:22" x14ac:dyDescent="0.25">
      <c r="A87" t="s">
        <v>74</v>
      </c>
      <c r="B87">
        <v>7200</v>
      </c>
      <c r="C87">
        <v>6300</v>
      </c>
      <c r="D87">
        <v>6570</v>
      </c>
    </row>
    <row r="88" spans="1:22" x14ac:dyDescent="0.25">
      <c r="A88" t="s">
        <v>73</v>
      </c>
      <c r="B88">
        <v>6800</v>
      </c>
      <c r="C88">
        <v>5950</v>
      </c>
      <c r="D88">
        <v>6205</v>
      </c>
    </row>
    <row r="89" spans="1:22" x14ac:dyDescent="0.25">
      <c r="A89" t="s">
        <v>76</v>
      </c>
      <c r="B89">
        <v>8400</v>
      </c>
      <c r="C89">
        <v>7350</v>
      </c>
      <c r="D89">
        <v>7665</v>
      </c>
    </row>
    <row r="90" spans="1:22" x14ac:dyDescent="0.25">
      <c r="A90" t="s">
        <v>77</v>
      </c>
      <c r="B90">
        <v>8800</v>
      </c>
      <c r="C90">
        <v>7700.0000000000009</v>
      </c>
      <c r="D90">
        <v>8030.0000000000009</v>
      </c>
    </row>
    <row r="91" spans="1:22" x14ac:dyDescent="0.25">
      <c r="A91" t="s">
        <v>78</v>
      </c>
      <c r="B91">
        <v>9200</v>
      </c>
      <c r="C91">
        <v>8049.9999999999991</v>
      </c>
      <c r="D91">
        <v>8395</v>
      </c>
    </row>
    <row r="93" spans="1:22" x14ac:dyDescent="0.25">
      <c r="A93" t="s">
        <v>276</v>
      </c>
      <c r="B93" t="s">
        <v>67</v>
      </c>
      <c r="C93" t="s">
        <v>68</v>
      </c>
      <c r="D93" t="s">
        <v>69</v>
      </c>
    </row>
    <row r="94" spans="1:22" x14ac:dyDescent="0.25">
      <c r="A94" t="s">
        <v>72</v>
      </c>
      <c r="B94">
        <f>(B85-MIN($B$85:$D$85))/(MAX($B$85:$D$85)-MIN($B$85:$D$85))</f>
        <v>1</v>
      </c>
      <c r="C94">
        <f t="shared" ref="C94:D94" si="68">(C85-MIN($B$85:$D$85))/(MAX($B$85:$D$85)-MIN($B$85:$D$85))</f>
        <v>0</v>
      </c>
      <c r="D94">
        <f t="shared" si="68"/>
        <v>0.3</v>
      </c>
    </row>
    <row r="95" spans="1:22" x14ac:dyDescent="0.25">
      <c r="A95" t="s">
        <v>75</v>
      </c>
      <c r="B95">
        <f>(B86-MIN($B$86:$D$86))/(MAX($B$86:$D$86)-MIN($B$86:$D$86))</f>
        <v>1</v>
      </c>
      <c r="C95">
        <f t="shared" ref="C95:D95" si="69">(C86-MIN($B$86:$D$86))/(MAX($B$86:$D$86)-MIN($B$86:$D$86))</f>
        <v>0</v>
      </c>
      <c r="D95">
        <f t="shared" si="69"/>
        <v>0.3</v>
      </c>
    </row>
    <row r="96" spans="1:22" x14ac:dyDescent="0.25">
      <c r="A96" t="s">
        <v>74</v>
      </c>
      <c r="B96">
        <f>(B87-MIN($B$87:$D$87))/(MAX($B$87:$D$87)-MIN($B$87:$D$87))</f>
        <v>1</v>
      </c>
      <c r="C96">
        <f t="shared" ref="C96:D96" si="70">(C87-MIN($B$87:$D$87))/(MAX($B$87:$D$87)-MIN($B$87:$D$87))</f>
        <v>0</v>
      </c>
      <c r="D96">
        <f t="shared" si="70"/>
        <v>0.3</v>
      </c>
    </row>
    <row r="97" spans="1:4" x14ac:dyDescent="0.25">
      <c r="A97" t="s">
        <v>73</v>
      </c>
      <c r="B97">
        <f>(B88-MIN($B$88:$D$88))/(MAX($B$88:$D$88)-MIN($B$88:$D$88))</f>
        <v>1</v>
      </c>
      <c r="C97">
        <f t="shared" ref="C97:D97" si="71">(C88-MIN($B$88:$D$88))/(MAX($B$88:$D$88)-MIN($B$88:$D$88))</f>
        <v>0</v>
      </c>
      <c r="D97">
        <f t="shared" si="71"/>
        <v>0.3</v>
      </c>
    </row>
    <row r="98" spans="1:4" x14ac:dyDescent="0.25">
      <c r="A98" t="s">
        <v>76</v>
      </c>
      <c r="B98">
        <f>(B89-MIN($B$89:$D$89))/(MAX($B$89:$D$89)-MIN($B$89:$D$89))</f>
        <v>1</v>
      </c>
      <c r="C98">
        <f t="shared" ref="C98:D98" si="72">(C89-MIN($B$89:$D$89))/(MAX($B$89:$D$89)-MIN($B$89:$D$89))</f>
        <v>0</v>
      </c>
      <c r="D98">
        <f t="shared" si="72"/>
        <v>0.3</v>
      </c>
    </row>
    <row r="99" spans="1:4" x14ac:dyDescent="0.25">
      <c r="A99" t="s">
        <v>77</v>
      </c>
      <c r="B99">
        <f>(B90-MIN($B$90:$D$90))/(MAX($B$90:$D$90)-MIN($B$90:$D$90))</f>
        <v>1</v>
      </c>
      <c r="C99">
        <f t="shared" ref="C99:D99" si="73">(C90-MIN($B$90:$D$90))/(MAX($B$90:$D$90)-MIN($B$90:$D$90))</f>
        <v>0</v>
      </c>
      <c r="D99">
        <f t="shared" si="73"/>
        <v>0.30000000000000027</v>
      </c>
    </row>
    <row r="100" spans="1:4" x14ac:dyDescent="0.25">
      <c r="A100" t="s">
        <v>78</v>
      </c>
      <c r="B100">
        <f>(B91-MIN($B$91:$D$91))/(MAX($B$91:$D$91)-MIN($B$91:$D$91))</f>
        <v>1</v>
      </c>
      <c r="C100">
        <f t="shared" ref="C100:D100" si="74">(C91-MIN($B$91:$D$91))/(MAX($B$91:$D$91)-MIN($B$91:$D$91))</f>
        <v>0</v>
      </c>
      <c r="D100">
        <f t="shared" si="74"/>
        <v>0.30000000000000054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5D8C-1F0C-4A27-9344-B14EE72F91C1}">
  <dimension ref="A1:S37"/>
  <sheetViews>
    <sheetView workbookViewId="0">
      <selection activeCell="B14" sqref="B14"/>
    </sheetView>
  </sheetViews>
  <sheetFormatPr defaultRowHeight="15" x14ac:dyDescent="0.25"/>
  <cols>
    <col min="1" max="1" width="20.7109375" bestFit="1" customWidth="1"/>
    <col min="5" max="5" width="34.85546875" bestFit="1" customWidth="1"/>
    <col min="6" max="6" width="31.5703125" bestFit="1" customWidth="1"/>
    <col min="7" max="8" width="16.5703125" bestFit="1" customWidth="1"/>
    <col min="9" max="9" width="15.5703125" bestFit="1" customWidth="1"/>
    <col min="10" max="10" width="30.28515625" bestFit="1" customWidth="1"/>
    <col min="11" max="11" width="17.7109375" bestFit="1" customWidth="1"/>
    <col min="12" max="12" width="16.5703125" bestFit="1" customWidth="1"/>
    <col min="13" max="13" width="15.5703125" bestFit="1" customWidth="1"/>
    <col min="14" max="14" width="14" bestFit="1" customWidth="1"/>
    <col min="15" max="15" width="17.7109375" bestFit="1" customWidth="1"/>
    <col min="16" max="16" width="12.85546875" bestFit="1" customWidth="1"/>
    <col min="17" max="17" width="25.28515625" bestFit="1" customWidth="1"/>
    <col min="18" max="19" width="12.85546875" bestFit="1" customWidth="1"/>
  </cols>
  <sheetData>
    <row r="1" spans="1:17" s="18" customFormat="1" x14ac:dyDescent="0.25">
      <c r="E1" s="17" t="s">
        <v>0</v>
      </c>
    </row>
    <row r="2" spans="1:17" x14ac:dyDescent="0.25">
      <c r="E2" t="s">
        <v>1</v>
      </c>
      <c r="F2" t="s">
        <v>2</v>
      </c>
      <c r="H2" s="15" t="s">
        <v>70</v>
      </c>
      <c r="I2" t="s">
        <v>3</v>
      </c>
      <c r="J2" t="s">
        <v>4</v>
      </c>
    </row>
    <row r="4" spans="1:17" x14ac:dyDescent="0.25">
      <c r="E4" s="1"/>
      <c r="F4" s="1" t="s">
        <v>5</v>
      </c>
      <c r="G4" s="1" t="s">
        <v>6</v>
      </c>
      <c r="I4" s="1"/>
      <c r="J4" s="1" t="s">
        <v>7</v>
      </c>
      <c r="K4" s="1" t="s">
        <v>8</v>
      </c>
      <c r="L4" s="1" t="s">
        <v>9</v>
      </c>
      <c r="M4" s="1" t="s">
        <v>10</v>
      </c>
      <c r="N4" s="1"/>
      <c r="O4" s="1" t="s">
        <v>43</v>
      </c>
      <c r="P4" s="1" t="s">
        <v>44</v>
      </c>
      <c r="Q4" s="1" t="s">
        <v>45</v>
      </c>
    </row>
    <row r="5" spans="1:17" x14ac:dyDescent="0.25">
      <c r="E5" s="1" t="s">
        <v>11</v>
      </c>
      <c r="F5" s="2">
        <v>8000</v>
      </c>
      <c r="G5" s="19">
        <v>6</v>
      </c>
      <c r="H5">
        <v>3</v>
      </c>
      <c r="I5" s="1" t="s">
        <v>12</v>
      </c>
      <c r="J5" s="4">
        <v>1050000000</v>
      </c>
      <c r="K5" s="4">
        <f>J5/12</f>
        <v>87500000</v>
      </c>
      <c r="L5" s="4">
        <f>J5/52</f>
        <v>20192307.692307692</v>
      </c>
      <c r="M5" s="4">
        <f>J5/365</f>
        <v>2876712.3287671232</v>
      </c>
      <c r="N5" s="1" t="s">
        <v>13</v>
      </c>
      <c r="O5" s="1"/>
      <c r="P5" s="1"/>
      <c r="Q5" s="1"/>
    </row>
    <row r="6" spans="1:17" x14ac:dyDescent="0.25">
      <c r="E6" s="1" t="s">
        <v>14</v>
      </c>
      <c r="F6" s="2">
        <v>7000</v>
      </c>
      <c r="G6" s="19">
        <v>4</v>
      </c>
      <c r="H6">
        <v>1</v>
      </c>
      <c r="I6" s="1" t="s">
        <v>15</v>
      </c>
      <c r="J6" s="4">
        <v>219000000</v>
      </c>
      <c r="K6" s="4">
        <f>J6/12</f>
        <v>18250000</v>
      </c>
      <c r="L6" s="4">
        <f>J6/52</f>
        <v>4211538.461538462</v>
      </c>
      <c r="M6" s="4">
        <f>J6/365</f>
        <v>600000</v>
      </c>
      <c r="N6" s="1" t="s">
        <v>16</v>
      </c>
      <c r="O6" s="1">
        <v>20</v>
      </c>
      <c r="P6" s="4">
        <f>M6/O6</f>
        <v>30000</v>
      </c>
      <c r="Q6" s="16">
        <f>P6/P10</f>
        <v>6</v>
      </c>
    </row>
    <row r="7" spans="1:17" x14ac:dyDescent="0.25">
      <c r="E7" s="1" t="s">
        <v>17</v>
      </c>
      <c r="F7" s="2">
        <v>7300</v>
      </c>
      <c r="G7" s="19">
        <v>5</v>
      </c>
      <c r="H7">
        <v>2</v>
      </c>
      <c r="I7" s="5" t="s">
        <v>18</v>
      </c>
      <c r="J7" s="4">
        <v>192000000</v>
      </c>
      <c r="K7" s="4">
        <f>J7/12</f>
        <v>16000000</v>
      </c>
      <c r="L7" s="4">
        <f>J7/52</f>
        <v>3692307.6923076925</v>
      </c>
      <c r="M7" s="4">
        <f>J7/365</f>
        <v>526027.39726027392</v>
      </c>
      <c r="N7" s="1" t="s">
        <v>13</v>
      </c>
      <c r="O7" s="1"/>
      <c r="P7" s="1"/>
      <c r="Q7" s="1"/>
    </row>
    <row r="8" spans="1:17" x14ac:dyDescent="0.25">
      <c r="G8" s="6">
        <f>AVERAGE(G5:G7)</f>
        <v>5</v>
      </c>
      <c r="I8" s="1" t="s">
        <v>19</v>
      </c>
      <c r="J8" s="4">
        <v>480000000</v>
      </c>
      <c r="K8" s="4">
        <f>J8/12</f>
        <v>40000000</v>
      </c>
      <c r="L8" s="4">
        <f>J8/52</f>
        <v>9230769.2307692301</v>
      </c>
      <c r="M8" s="4">
        <f>J8/365</f>
        <v>1315068.493150685</v>
      </c>
      <c r="N8" s="1" t="s">
        <v>20</v>
      </c>
      <c r="O8" s="1" t="s">
        <v>99</v>
      </c>
      <c r="P8" s="1"/>
      <c r="Q8" s="1"/>
    </row>
    <row r="9" spans="1:17" x14ac:dyDescent="0.25">
      <c r="G9" s="6"/>
      <c r="J9" s="8"/>
      <c r="K9" s="8"/>
      <c r="L9" s="8"/>
      <c r="M9" s="8"/>
    </row>
    <row r="10" spans="1:17" x14ac:dyDescent="0.25">
      <c r="B10" t="s">
        <v>131</v>
      </c>
      <c r="E10" s="1" t="s">
        <v>71</v>
      </c>
      <c r="F10" s="1" t="s">
        <v>208</v>
      </c>
      <c r="G10" s="19" t="s">
        <v>209</v>
      </c>
      <c r="J10" s="8" t="s">
        <v>100</v>
      </c>
      <c r="K10">
        <v>7000000</v>
      </c>
      <c r="L10" s="8" t="s">
        <v>47</v>
      </c>
      <c r="M10" s="8"/>
      <c r="O10" s="1" t="s">
        <v>46</v>
      </c>
      <c r="P10" s="1">
        <v>5000</v>
      </c>
      <c r="Q10" s="1" t="s">
        <v>47</v>
      </c>
    </row>
    <row r="11" spans="1:17" x14ac:dyDescent="0.25">
      <c r="A11" s="1" t="s">
        <v>120</v>
      </c>
      <c r="B11">
        <v>64</v>
      </c>
      <c r="E11" s="1" t="s">
        <v>120</v>
      </c>
      <c r="F11" s="3">
        <f>G5+$Q$6</f>
        <v>12</v>
      </c>
      <c r="G11" s="19">
        <f>F11*7</f>
        <v>84</v>
      </c>
      <c r="J11" s="8"/>
      <c r="K11" s="8"/>
      <c r="L11" s="8"/>
      <c r="M11" s="8"/>
      <c r="O11" t="s">
        <v>63</v>
      </c>
    </row>
    <row r="12" spans="1:17" x14ac:dyDescent="0.25">
      <c r="A12" s="1" t="s">
        <v>121</v>
      </c>
      <c r="B12">
        <v>63</v>
      </c>
      <c r="E12" s="1" t="s">
        <v>121</v>
      </c>
      <c r="F12" s="3">
        <f t="shared" ref="F12:F13" si="0">G6+$Q$6</f>
        <v>10</v>
      </c>
      <c r="G12" s="19">
        <f t="shared" ref="G12:G14" si="1">F12*7</f>
        <v>70</v>
      </c>
      <c r="I12" t="s">
        <v>101</v>
      </c>
      <c r="J12" s="8"/>
      <c r="K12" s="8"/>
      <c r="L12" s="8"/>
      <c r="M12" s="8"/>
      <c r="O12" t="s">
        <v>64</v>
      </c>
    </row>
    <row r="13" spans="1:17" x14ac:dyDescent="0.25">
      <c r="A13" s="1" t="s">
        <v>122</v>
      </c>
      <c r="B13">
        <v>63.3</v>
      </c>
      <c r="E13" s="1" t="s">
        <v>122</v>
      </c>
      <c r="F13" s="3">
        <f t="shared" si="0"/>
        <v>11</v>
      </c>
      <c r="G13" s="19">
        <f t="shared" si="1"/>
        <v>77</v>
      </c>
      <c r="I13" s="1" t="s">
        <v>12</v>
      </c>
      <c r="J13" s="4">
        <f>J5/$K$10</f>
        <v>150</v>
      </c>
      <c r="K13" s="8"/>
      <c r="L13" s="8"/>
      <c r="M13" s="8"/>
      <c r="O13" t="s">
        <v>65</v>
      </c>
    </row>
    <row r="14" spans="1:17" x14ac:dyDescent="0.25">
      <c r="B14" s="76">
        <f>AVERAGE(B11:B13)</f>
        <v>63.433333333333337</v>
      </c>
      <c r="E14" t="s">
        <v>123</v>
      </c>
      <c r="F14" s="6">
        <f>AVERAGE(F11:F13)</f>
        <v>11</v>
      </c>
      <c r="G14" s="6">
        <f t="shared" si="1"/>
        <v>77</v>
      </c>
      <c r="I14" s="1" t="s">
        <v>15</v>
      </c>
      <c r="J14" s="4">
        <f t="shared" ref="J14:J16" si="2">J6/$K$10</f>
        <v>31.285714285714285</v>
      </c>
      <c r="K14" s="8"/>
      <c r="L14" s="8"/>
      <c r="M14" s="8"/>
      <c r="O14" t="s">
        <v>66</v>
      </c>
    </row>
    <row r="15" spans="1:17" x14ac:dyDescent="0.25">
      <c r="G15" s="6"/>
      <c r="I15" s="5" t="s">
        <v>18</v>
      </c>
      <c r="J15" s="4">
        <f t="shared" si="2"/>
        <v>27.428571428571427</v>
      </c>
      <c r="K15" s="8"/>
      <c r="L15" s="8"/>
      <c r="M15" s="8"/>
    </row>
    <row r="16" spans="1:17" x14ac:dyDescent="0.25">
      <c r="G16" s="6"/>
      <c r="I16" s="1" t="s">
        <v>19</v>
      </c>
      <c r="J16" s="4">
        <f t="shared" si="2"/>
        <v>68.571428571428569</v>
      </c>
      <c r="K16" s="8"/>
      <c r="L16" s="8"/>
      <c r="M16" s="8"/>
    </row>
    <row r="17" spans="5:19" x14ac:dyDescent="0.25">
      <c r="G17" s="6"/>
      <c r="J17" s="8"/>
      <c r="K17" s="8"/>
      <c r="L17" s="8"/>
      <c r="M17" s="8"/>
    </row>
    <row r="19" spans="5:19" s="18" customFormat="1" x14ac:dyDescent="0.25">
      <c r="E19" s="17" t="s">
        <v>21</v>
      </c>
    </row>
    <row r="20" spans="5:19" x14ac:dyDescent="0.25">
      <c r="E20" t="s">
        <v>1</v>
      </c>
      <c r="F20" t="s">
        <v>22</v>
      </c>
      <c r="I20" t="s">
        <v>3</v>
      </c>
      <c r="J20" t="s">
        <v>4</v>
      </c>
    </row>
    <row r="21" spans="5:19" x14ac:dyDescent="0.25">
      <c r="E21" s="1" t="s">
        <v>23</v>
      </c>
      <c r="F21" s="4">
        <v>100000</v>
      </c>
      <c r="J21" s="1" t="s">
        <v>7</v>
      </c>
      <c r="K21" s="1" t="s">
        <v>24</v>
      </c>
      <c r="L21" s="1" t="s">
        <v>25</v>
      </c>
      <c r="M21" s="1" t="s">
        <v>26</v>
      </c>
      <c r="N21" s="1" t="s">
        <v>27</v>
      </c>
      <c r="O21" s="1" t="s">
        <v>28</v>
      </c>
      <c r="P21" s="1" t="s">
        <v>29</v>
      </c>
    </row>
    <row r="22" spans="5:19" x14ac:dyDescent="0.25">
      <c r="E22" s="1"/>
      <c r="F22" s="4">
        <v>6593</v>
      </c>
      <c r="I22" s="1" t="s">
        <v>30</v>
      </c>
      <c r="J22" s="7">
        <f>K22*12</f>
        <v>1200000000</v>
      </c>
      <c r="K22" s="4">
        <v>100000000</v>
      </c>
      <c r="L22" s="4">
        <f>J22/52</f>
        <v>23076923.076923076</v>
      </c>
      <c r="M22" s="4">
        <f>J22/365</f>
        <v>3287671.2328767125</v>
      </c>
      <c r="N22" s="4">
        <f>M22/24</f>
        <v>136986.30136986301</v>
      </c>
      <c r="O22" s="4">
        <f>N22/60</f>
        <v>2283.1050228310501</v>
      </c>
      <c r="P22" s="4">
        <f>O22*15*1%</f>
        <v>342.46575342465752</v>
      </c>
    </row>
    <row r="23" spans="5:19" x14ac:dyDescent="0.25">
      <c r="E23" s="5" t="s">
        <v>31</v>
      </c>
      <c r="F23" s="4">
        <v>16439</v>
      </c>
      <c r="I23" s="1" t="s">
        <v>32</v>
      </c>
      <c r="J23" s="4">
        <v>53000000</v>
      </c>
      <c r="K23" s="4">
        <f>M23*30</f>
        <v>18000000</v>
      </c>
      <c r="L23" s="4">
        <f>M23*7</f>
        <v>4200000</v>
      </c>
      <c r="M23" s="4">
        <v>600000</v>
      </c>
      <c r="N23" s="4">
        <f>M23/24</f>
        <v>25000</v>
      </c>
      <c r="O23" s="4">
        <f>N23/60</f>
        <v>416.66666666666669</v>
      </c>
      <c r="P23" s="4">
        <f>O23*15</f>
        <v>6250</v>
      </c>
      <c r="R23" s="8">
        <f>P23+P22</f>
        <v>6592.4657534246571</v>
      </c>
      <c r="S23" s="8">
        <f>ROUNDUP(R23,0)</f>
        <v>6593</v>
      </c>
    </row>
    <row r="24" spans="5:19" x14ac:dyDescent="0.25">
      <c r="E24" s="1" t="s">
        <v>165</v>
      </c>
      <c r="F24" s="4">
        <v>8000</v>
      </c>
      <c r="G24" s="8">
        <f>F22+F23+F24</f>
        <v>31032</v>
      </c>
      <c r="I24" s="5" t="s">
        <v>31</v>
      </c>
      <c r="J24" s="4">
        <f>K24*12</f>
        <v>48000000</v>
      </c>
      <c r="K24" s="4">
        <v>4000000</v>
      </c>
      <c r="L24" s="4">
        <f>J24/52</f>
        <v>923076.92307692312</v>
      </c>
      <c r="M24" s="4">
        <f>J24/365</f>
        <v>131506.84931506848</v>
      </c>
      <c r="N24" s="4">
        <f>M24/24</f>
        <v>5479.4520547945203</v>
      </c>
      <c r="O24" s="4">
        <f>N24/60</f>
        <v>91.324200913242009</v>
      </c>
      <c r="P24" s="4">
        <f>O24*15</f>
        <v>1369.8630136986301</v>
      </c>
      <c r="R24" s="8">
        <f>M24/8</f>
        <v>16438.35616438356</v>
      </c>
      <c r="S24" s="8">
        <f>ROUNDUP(R24,0)</f>
        <v>16439</v>
      </c>
    </row>
    <row r="25" spans="5:19" x14ac:dyDescent="0.25">
      <c r="E25" s="1" t="s">
        <v>34</v>
      </c>
      <c r="F25" s="9">
        <f>SUM(F21:F24)</f>
        <v>131032</v>
      </c>
      <c r="I25" s="1" t="s">
        <v>33</v>
      </c>
      <c r="J25" s="4">
        <v>36000000</v>
      </c>
      <c r="K25" s="4">
        <f>J25/12</f>
        <v>3000000</v>
      </c>
      <c r="L25" s="4">
        <f>J25/52</f>
        <v>692307.69230769225</v>
      </c>
      <c r="M25" s="4">
        <f>J25/365</f>
        <v>98630.136986301368</v>
      </c>
      <c r="N25" s="4">
        <f>M25/24</f>
        <v>4109.58904109589</v>
      </c>
      <c r="O25" s="4">
        <f>N25/60</f>
        <v>68.493150684931507</v>
      </c>
      <c r="P25" s="4">
        <f>O25*15</f>
        <v>1027.3972602739725</v>
      </c>
      <c r="R25" s="8">
        <f>P25</f>
        <v>1027.3972602739725</v>
      </c>
      <c r="S25" s="8">
        <f>ROUNDUP(R25,0)</f>
        <v>1028</v>
      </c>
    </row>
    <row r="26" spans="5:19" x14ac:dyDescent="0.25">
      <c r="I26" s="10"/>
    </row>
    <row r="27" spans="5:19" s="18" customFormat="1" x14ac:dyDescent="0.25">
      <c r="E27" s="17" t="s">
        <v>35</v>
      </c>
    </row>
    <row r="28" spans="5:19" x14ac:dyDescent="0.25">
      <c r="E28" s="1" t="s">
        <v>36</v>
      </c>
      <c r="F28" s="11">
        <v>17425</v>
      </c>
    </row>
    <row r="29" spans="5:19" x14ac:dyDescent="0.25">
      <c r="E29" s="1" t="s">
        <v>37</v>
      </c>
      <c r="F29" s="4">
        <v>13066.96</v>
      </c>
      <c r="I29" t="s">
        <v>131</v>
      </c>
      <c r="J29">
        <v>587</v>
      </c>
    </row>
    <row r="30" spans="5:19" x14ac:dyDescent="0.25">
      <c r="E30" s="1" t="s">
        <v>38</v>
      </c>
      <c r="F30" s="4">
        <f>F28*F29</f>
        <v>227691777.99999997</v>
      </c>
      <c r="I30" t="s">
        <v>128</v>
      </c>
      <c r="J30">
        <v>68</v>
      </c>
    </row>
    <row r="31" spans="5:19" x14ac:dyDescent="0.25">
      <c r="E31" s="1" t="s">
        <v>39</v>
      </c>
      <c r="F31" s="4">
        <f>1000*F29</f>
        <v>13066960</v>
      </c>
      <c r="I31" t="s">
        <v>34</v>
      </c>
      <c r="J31">
        <f>J29+J30</f>
        <v>655</v>
      </c>
    </row>
    <row r="32" spans="5:19" x14ac:dyDescent="0.25">
      <c r="E32" s="1" t="s">
        <v>40</v>
      </c>
      <c r="F32" s="4">
        <f>F31/1000</f>
        <v>13066.96</v>
      </c>
    </row>
    <row r="33" spans="5:10" x14ac:dyDescent="0.25">
      <c r="I33" t="s">
        <v>268</v>
      </c>
      <c r="J33" s="42">
        <f>J29/J31</f>
        <v>0.89618320610687019</v>
      </c>
    </row>
    <row r="34" spans="5:10" x14ac:dyDescent="0.25">
      <c r="E34" t="s">
        <v>41</v>
      </c>
      <c r="F34" s="12">
        <v>0.05</v>
      </c>
      <c r="I34" t="s">
        <v>269</v>
      </c>
      <c r="J34" s="42">
        <f>J30/J31</f>
        <v>0.10381679389312977</v>
      </c>
    </row>
    <row r="35" spans="5:10" x14ac:dyDescent="0.25">
      <c r="E35" s="13" t="s">
        <v>42</v>
      </c>
      <c r="F35" s="14">
        <f>F32*F34</f>
        <v>653.34799999999996</v>
      </c>
    </row>
    <row r="36" spans="5:10" x14ac:dyDescent="0.25">
      <c r="F36" s="8">
        <f>F31*F34</f>
        <v>653348</v>
      </c>
    </row>
    <row r="37" spans="5:10" x14ac:dyDescent="0.25">
      <c r="F37" s="8">
        <f>F30*F34</f>
        <v>11384588.899999999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F853C-1F0D-4882-88D0-C1C88488CF7E}">
  <dimension ref="A1:AC1534"/>
  <sheetViews>
    <sheetView topLeftCell="A853" workbookViewId="0">
      <selection activeCell="M44" sqref="M44"/>
    </sheetView>
  </sheetViews>
  <sheetFormatPr defaultRowHeight="15" x14ac:dyDescent="0.25"/>
  <cols>
    <col min="2" max="3" width="22.42578125" bestFit="1" customWidth="1"/>
    <col min="4" max="4" width="14.5703125" bestFit="1" customWidth="1"/>
    <col min="5" max="5" width="9.5703125" bestFit="1" customWidth="1"/>
    <col min="6" max="6" width="11.7109375" bestFit="1" customWidth="1"/>
    <col min="7" max="7" width="22.5703125" bestFit="1" customWidth="1"/>
    <col min="8" max="8" width="16.140625" bestFit="1" customWidth="1"/>
    <col min="9" max="9" width="14" bestFit="1" customWidth="1"/>
    <col min="10" max="10" width="40.8554687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5" width="16.5703125" bestFit="1" customWidth="1"/>
    <col min="17" max="17" width="14" bestFit="1" customWidth="1"/>
    <col min="19" max="19" width="17" bestFit="1" customWidth="1"/>
    <col min="21" max="21" width="15" bestFit="1" customWidth="1"/>
    <col min="22" max="22" width="16.140625" bestFit="1" customWidth="1"/>
    <col min="24" max="24" width="14" bestFit="1" customWidth="1"/>
    <col min="26" max="26" width="17" bestFit="1" customWidth="1"/>
    <col min="28" max="28" width="16.5703125" bestFit="1" customWidth="1"/>
    <col min="29" max="29" width="16.140625" bestFit="1" customWidth="1"/>
  </cols>
  <sheetData>
    <row r="1" spans="1:29" s="18" customFormat="1" x14ac:dyDescent="0.25">
      <c r="A1" s="46" t="s">
        <v>146</v>
      </c>
    </row>
    <row r="2" spans="1:29" x14ac:dyDescent="0.25">
      <c r="A2" s="81" t="s">
        <v>105</v>
      </c>
      <c r="B2" s="82" t="s">
        <v>124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</row>
    <row r="3" spans="1:29" x14ac:dyDescent="0.25">
      <c r="A3" s="81"/>
      <c r="B3" s="85" t="s">
        <v>125</v>
      </c>
      <c r="C3" s="85"/>
      <c r="D3" s="85"/>
      <c r="E3" s="85"/>
      <c r="F3" s="85"/>
      <c r="G3" s="85"/>
      <c r="H3" s="85"/>
      <c r="I3" s="85" t="s">
        <v>102</v>
      </c>
      <c r="J3" s="85"/>
      <c r="K3" s="85"/>
      <c r="L3" s="85"/>
      <c r="M3" s="85"/>
      <c r="N3" s="85"/>
      <c r="O3" s="85"/>
      <c r="P3" s="85" t="s">
        <v>103</v>
      </c>
      <c r="Q3" s="85"/>
      <c r="R3" s="85"/>
      <c r="S3" s="85"/>
      <c r="T3" s="85"/>
      <c r="U3" s="85"/>
      <c r="V3" s="85"/>
      <c r="W3" s="85" t="s">
        <v>126</v>
      </c>
      <c r="X3" s="85"/>
      <c r="Y3" s="85"/>
      <c r="Z3" s="85"/>
      <c r="AA3" s="85"/>
      <c r="AB3" s="85"/>
      <c r="AC3" s="85"/>
    </row>
    <row r="4" spans="1:29" x14ac:dyDescent="0.25">
      <c r="A4" s="81"/>
      <c r="B4" s="1" t="s">
        <v>127</v>
      </c>
      <c r="C4" s="1" t="s">
        <v>128</v>
      </c>
      <c r="D4" s="1" t="s">
        <v>97</v>
      </c>
      <c r="E4" s="1" t="s">
        <v>129</v>
      </c>
      <c r="F4" s="1" t="s">
        <v>130</v>
      </c>
      <c r="G4" s="1" t="s">
        <v>131</v>
      </c>
      <c r="H4" s="1" t="s">
        <v>98</v>
      </c>
      <c r="I4" s="1" t="s">
        <v>127</v>
      </c>
      <c r="J4" s="1" t="s">
        <v>128</v>
      </c>
      <c r="K4" s="1" t="s">
        <v>97</v>
      </c>
      <c r="L4" s="1" t="s">
        <v>129</v>
      </c>
      <c r="M4" s="1" t="s">
        <v>130</v>
      </c>
      <c r="N4" s="1" t="s">
        <v>131</v>
      </c>
      <c r="O4" s="1" t="s">
        <v>98</v>
      </c>
      <c r="P4" s="1" t="s">
        <v>127</v>
      </c>
      <c r="Q4" s="1" t="s">
        <v>128</v>
      </c>
      <c r="R4" s="1" t="s">
        <v>97</v>
      </c>
      <c r="S4" s="1" t="s">
        <v>129</v>
      </c>
      <c r="T4" s="1" t="s">
        <v>130</v>
      </c>
      <c r="U4" s="1" t="s">
        <v>131</v>
      </c>
      <c r="V4" s="1" t="s">
        <v>98</v>
      </c>
      <c r="W4" s="1" t="s">
        <v>127</v>
      </c>
      <c r="X4" s="1" t="s">
        <v>128</v>
      </c>
      <c r="Y4" s="1" t="s">
        <v>97</v>
      </c>
      <c r="Z4" s="1" t="s">
        <v>129</v>
      </c>
      <c r="AA4" s="1" t="s">
        <v>130</v>
      </c>
      <c r="AB4" s="1" t="s">
        <v>131</v>
      </c>
      <c r="AC4" s="1" t="s">
        <v>98</v>
      </c>
    </row>
    <row r="5" spans="1:29" x14ac:dyDescent="0.25">
      <c r="A5" s="1" t="s">
        <v>132</v>
      </c>
      <c r="B5" s="1">
        <f>I5+P5+W5</f>
        <v>56</v>
      </c>
      <c r="C5" s="4">
        <f t="shared" ref="C5:H5" si="0">J5+Q5+X5</f>
        <v>6944000</v>
      </c>
      <c r="D5" s="1">
        <f t="shared" si="0"/>
        <v>811528</v>
      </c>
      <c r="E5" s="1">
        <f t="shared" si="0"/>
        <v>4742049.0000000019</v>
      </c>
      <c r="F5" s="1">
        <f t="shared" si="0"/>
        <v>825320.5</v>
      </c>
      <c r="G5" s="4">
        <f t="shared" si="0"/>
        <v>51005774</v>
      </c>
      <c r="H5" s="26">
        <f t="shared" si="0"/>
        <v>57953134</v>
      </c>
      <c r="I5" s="1">
        <f>SUM(H415:H445)</f>
        <v>16</v>
      </c>
      <c r="J5" s="26">
        <f>I5*$M$43</f>
        <v>1984000</v>
      </c>
      <c r="K5" s="1">
        <v>328294</v>
      </c>
      <c r="L5" s="11">
        <f>SUM(D415:D445)</f>
        <v>1089892.0999999996</v>
      </c>
      <c r="M5" s="11">
        <f>SUM(B415:B445)</f>
        <v>345326</v>
      </c>
      <c r="N5" s="4">
        <f>M445</f>
        <v>13078705.199999992</v>
      </c>
      <c r="O5" s="4">
        <f>K445</f>
        <v>15063665.199999988</v>
      </c>
      <c r="P5" s="1">
        <f>SUM(H792:H822)</f>
        <v>24</v>
      </c>
      <c r="Q5" s="26">
        <f>P5*$M$43</f>
        <v>2976000</v>
      </c>
      <c r="R5" s="1">
        <v>208517</v>
      </c>
      <c r="S5" s="1">
        <f>SUM(D792:D822)</f>
        <v>2246657.100000001</v>
      </c>
      <c r="T5" s="11">
        <f>SUM(B792:B822)</f>
        <v>236450.5</v>
      </c>
      <c r="U5" s="25">
        <f>M822</f>
        <v>22466571</v>
      </c>
      <c r="V5" s="25">
        <f>K822</f>
        <v>25444011</v>
      </c>
      <c r="W5" s="1">
        <f>SUM(H1165:H1195)</f>
        <v>16</v>
      </c>
      <c r="X5" s="26">
        <f>W5*$M$43</f>
        <v>1984000</v>
      </c>
      <c r="Y5" s="1">
        <v>274717</v>
      </c>
      <c r="Z5" s="11">
        <f>SUM(D1165:D1195)</f>
        <v>1405499.800000001</v>
      </c>
      <c r="AA5" s="11">
        <f>SUM(B1165:B1195)</f>
        <v>243544</v>
      </c>
      <c r="AB5" s="4">
        <f>M1195</f>
        <v>15460497.800000008</v>
      </c>
      <c r="AC5" s="4">
        <f>K1195</f>
        <v>17445457.800000012</v>
      </c>
    </row>
    <row r="6" spans="1:29" x14ac:dyDescent="0.25">
      <c r="A6" s="1" t="s">
        <v>133</v>
      </c>
      <c r="B6" s="1">
        <f t="shared" ref="B6:B16" si="1">I6+P6+W6</f>
        <v>31</v>
      </c>
      <c r="C6" s="4">
        <f t="shared" ref="C6:C16" si="2">J6+Q6+X6</f>
        <v>3844000</v>
      </c>
      <c r="D6" s="1">
        <f t="shared" ref="D6:D16" si="3">K6+R6+Y6</f>
        <v>390798</v>
      </c>
      <c r="E6" s="1">
        <f t="shared" ref="E6:E16" si="4">L6+S6+Z6</f>
        <v>3337390.0000000009</v>
      </c>
      <c r="F6" s="1">
        <f t="shared" ref="F6:F16" si="5">M6+T6+AA6</f>
        <v>378050</v>
      </c>
      <c r="G6" s="4">
        <f t="shared" ref="G6:G16" si="6">N6+U6+AB6</f>
        <v>34345889</v>
      </c>
      <c r="H6" s="26">
        <f t="shared" ref="H6:H16" si="7">O6+V6+AC6</f>
        <v>38191749</v>
      </c>
      <c r="I6" s="1">
        <f>SUM(H446:H473)</f>
        <v>7</v>
      </c>
      <c r="J6" s="26">
        <f t="shared" ref="J6:J16" si="8">I6*$M$43</f>
        <v>868000</v>
      </c>
      <c r="K6" s="1">
        <v>156434</v>
      </c>
      <c r="L6" s="11">
        <f>SUM(D446:D473)</f>
        <v>256605.80000000016</v>
      </c>
      <c r="M6" s="11">
        <f>SUM(B446:B473)</f>
        <v>136324</v>
      </c>
      <c r="N6" s="4">
        <f>M473</f>
        <v>3079269.6000000047</v>
      </c>
      <c r="O6" s="4">
        <f>K473</f>
        <v>3947689.6000000047</v>
      </c>
      <c r="P6" s="1">
        <f>SUM(H823:H850)</f>
        <v>9</v>
      </c>
      <c r="Q6" s="26">
        <f t="shared" ref="Q6:Q16" si="9">P6*$M$43</f>
        <v>1116000</v>
      </c>
      <c r="R6" s="1">
        <v>100540</v>
      </c>
      <c r="S6" s="1">
        <f>SUM(D823:D850)</f>
        <v>2622006.8000000012</v>
      </c>
      <c r="T6" s="11">
        <f>SUM(B823:B850)</f>
        <v>113506</v>
      </c>
      <c r="U6" s="25">
        <f>M850</f>
        <v>26220068</v>
      </c>
      <c r="V6" s="25">
        <f>K850</f>
        <v>27336608</v>
      </c>
      <c r="W6" s="1">
        <f>SUM(H1196:H1223)</f>
        <v>15</v>
      </c>
      <c r="X6" s="26">
        <f t="shared" ref="X6:X16" si="10">W6*$M$43</f>
        <v>1860000</v>
      </c>
      <c r="Y6" s="1">
        <v>133824</v>
      </c>
      <c r="Z6" s="11">
        <f>SUM(D1196:D1223)</f>
        <v>458777.39999999967</v>
      </c>
      <c r="AA6" s="11">
        <f>SUM(B1196:B1223)</f>
        <v>128220</v>
      </c>
      <c r="AB6" s="4">
        <f>M1223</f>
        <v>5046551.3999999957</v>
      </c>
      <c r="AC6" s="4">
        <f>K1223</f>
        <v>6907451.3999999957</v>
      </c>
    </row>
    <row r="7" spans="1:29" x14ac:dyDescent="0.25">
      <c r="A7" s="1" t="s">
        <v>134</v>
      </c>
      <c r="B7" s="1">
        <f t="shared" si="1"/>
        <v>55</v>
      </c>
      <c r="C7" s="4">
        <f t="shared" si="2"/>
        <v>6820000</v>
      </c>
      <c r="D7" s="1">
        <f t="shared" si="3"/>
        <v>646426</v>
      </c>
      <c r="E7" s="1">
        <f t="shared" si="4"/>
        <v>5281045.7999999989</v>
      </c>
      <c r="F7" s="1">
        <f t="shared" si="5"/>
        <v>704061</v>
      </c>
      <c r="G7" s="4">
        <f t="shared" si="6"/>
        <v>55962473</v>
      </c>
      <c r="H7" s="26">
        <f t="shared" si="7"/>
        <v>62785773</v>
      </c>
      <c r="I7" s="1">
        <f>SUM(H474:H504)</f>
        <v>15</v>
      </c>
      <c r="J7" s="26">
        <f>I7*$M$43</f>
        <v>1860000</v>
      </c>
      <c r="K7" s="1">
        <v>262708</v>
      </c>
      <c r="L7" s="11">
        <f>SUM(D474:D504)</f>
        <v>1142318.0999999999</v>
      </c>
      <c r="M7" s="11">
        <f>SUM(B474:B504)</f>
        <v>308721.2</v>
      </c>
      <c r="N7" s="4">
        <f>M504</f>
        <v>13707817.200000003</v>
      </c>
      <c r="O7" s="4">
        <f>K504</f>
        <v>15568717.200000005</v>
      </c>
      <c r="P7" s="1">
        <f>SUM(H851:H881)</f>
        <v>18</v>
      </c>
      <c r="Q7" s="26">
        <f t="shared" si="9"/>
        <v>2232000</v>
      </c>
      <c r="R7" s="1">
        <v>164920</v>
      </c>
      <c r="S7" s="1">
        <f>SUM(D851:D881)</f>
        <v>3271348.899999999</v>
      </c>
      <c r="T7" s="11">
        <f>SUM(B851:B881)</f>
        <v>175232.6</v>
      </c>
      <c r="U7" s="25">
        <f>M881</f>
        <v>32713489</v>
      </c>
      <c r="V7" s="25">
        <f>K881</f>
        <v>34946569</v>
      </c>
      <c r="W7" s="1">
        <f>SUM(H1224:H1254)</f>
        <v>22</v>
      </c>
      <c r="X7" s="26">
        <f t="shared" si="10"/>
        <v>2728000</v>
      </c>
      <c r="Y7" s="1">
        <v>218798</v>
      </c>
      <c r="Z7" s="11">
        <f>SUM(D1224:D1254)</f>
        <v>867378.79999999981</v>
      </c>
      <c r="AA7" s="11">
        <f>SUM(B1224:B1254)</f>
        <v>220107.2</v>
      </c>
      <c r="AB7" s="4">
        <f>M1254</f>
        <v>9541166.799999997</v>
      </c>
      <c r="AC7" s="4">
        <f>K1254</f>
        <v>12270486.799999997</v>
      </c>
    </row>
    <row r="8" spans="1:29" x14ac:dyDescent="0.25">
      <c r="A8" s="1" t="s">
        <v>135</v>
      </c>
      <c r="B8" s="1">
        <f t="shared" si="1"/>
        <v>62</v>
      </c>
      <c r="C8" s="4">
        <f t="shared" si="2"/>
        <v>7688000</v>
      </c>
      <c r="D8" s="1">
        <f t="shared" si="3"/>
        <v>780315</v>
      </c>
      <c r="E8" s="1">
        <f t="shared" si="4"/>
        <v>4833630.3999999985</v>
      </c>
      <c r="F8" s="1">
        <f t="shared" si="5"/>
        <v>769707.60000000009</v>
      </c>
      <c r="G8" s="4">
        <f t="shared" si="6"/>
        <v>51573516.799999997</v>
      </c>
      <c r="H8" s="26">
        <f t="shared" si="7"/>
        <v>59265236.799999997</v>
      </c>
      <c r="I8" s="1">
        <f>SUM(H505:H534)</f>
        <v>18</v>
      </c>
      <c r="J8" s="26">
        <f t="shared" si="8"/>
        <v>2232000</v>
      </c>
      <c r="K8" s="1">
        <v>310547</v>
      </c>
      <c r="L8" s="11">
        <f>SUM(D505:D534)</f>
        <v>1075286.2000000004</v>
      </c>
      <c r="M8" s="11">
        <f>SUM(B505:B534)</f>
        <v>281988.19999999995</v>
      </c>
      <c r="N8" s="4">
        <f>M534</f>
        <v>12903434.400000004</v>
      </c>
      <c r="O8" s="4">
        <f>K534</f>
        <v>15136514.400000002</v>
      </c>
      <c r="P8" s="1">
        <f>SUM(H882:H911)</f>
        <v>22</v>
      </c>
      <c r="Q8" s="26">
        <f t="shared" si="9"/>
        <v>2728000</v>
      </c>
      <c r="R8" s="1">
        <v>204734</v>
      </c>
      <c r="S8" s="1">
        <f>SUM(D882:D911)</f>
        <v>2671703.7999999989</v>
      </c>
      <c r="T8" s="11">
        <f>SUM(B882:B911)</f>
        <v>184374.2</v>
      </c>
      <c r="U8" s="25">
        <f>M911</f>
        <v>26717038</v>
      </c>
      <c r="V8" s="25">
        <f>K911</f>
        <v>29446358</v>
      </c>
      <c r="W8" s="1">
        <f>SUM(H1255:H1284)</f>
        <v>22</v>
      </c>
      <c r="X8" s="26">
        <f t="shared" si="10"/>
        <v>2728000</v>
      </c>
      <c r="Y8" s="1">
        <v>265034</v>
      </c>
      <c r="Z8" s="11">
        <f>SUM(D1255:D1284)</f>
        <v>1086640.3999999994</v>
      </c>
      <c r="AA8" s="11">
        <f>SUM(B1255:B1284)</f>
        <v>303345.20000000007</v>
      </c>
      <c r="AB8" s="4">
        <f>M1284</f>
        <v>11953044.399999993</v>
      </c>
      <c r="AC8" s="4">
        <f>K1284</f>
        <v>14682364.399999991</v>
      </c>
    </row>
    <row r="9" spans="1:29" x14ac:dyDescent="0.25">
      <c r="A9" s="1" t="s">
        <v>136</v>
      </c>
      <c r="B9" s="1">
        <f t="shared" si="1"/>
        <v>57</v>
      </c>
      <c r="C9" s="4">
        <f t="shared" si="2"/>
        <v>7068000</v>
      </c>
      <c r="D9" s="1">
        <f t="shared" si="3"/>
        <v>641208</v>
      </c>
      <c r="E9" s="1">
        <f t="shared" si="4"/>
        <v>3345799.6999999997</v>
      </c>
      <c r="F9" s="1">
        <f t="shared" si="5"/>
        <v>683090.60000000009</v>
      </c>
      <c r="G9" s="4">
        <f t="shared" si="6"/>
        <v>36685543.200000003</v>
      </c>
      <c r="H9" s="26">
        <f t="shared" si="7"/>
        <v>43756963.200000003</v>
      </c>
      <c r="I9" s="1">
        <f>SUM(H535:H565)</f>
        <v>18</v>
      </c>
      <c r="J9" s="26">
        <f t="shared" si="8"/>
        <v>2232000</v>
      </c>
      <c r="K9" s="1">
        <v>264301</v>
      </c>
      <c r="L9" s="11">
        <f>SUM(D535:D565)</f>
        <v>1024939.3999999999</v>
      </c>
      <c r="M9" s="11">
        <f>SUM(B535:B565)</f>
        <v>286637.20000000007</v>
      </c>
      <c r="N9" s="4">
        <f>M565</f>
        <v>12299272.800000004</v>
      </c>
      <c r="O9" s="4">
        <f>K565</f>
        <v>14532352.800000004</v>
      </c>
      <c r="P9" s="1">
        <f>SUM(H912:H942)</f>
        <v>19</v>
      </c>
      <c r="Q9" s="26">
        <f t="shared" si="9"/>
        <v>2356000</v>
      </c>
      <c r="R9" s="1">
        <v>163735</v>
      </c>
      <c r="S9" s="1">
        <f>SUM(D912:D942)</f>
        <v>1143192.9000000008</v>
      </c>
      <c r="T9" s="11">
        <f>SUM(B912:B942)</f>
        <v>117897.20000000001</v>
      </c>
      <c r="U9" s="25">
        <f>M942</f>
        <v>11431929.000000002</v>
      </c>
      <c r="V9" s="25">
        <f>K942</f>
        <v>13789069.000000002</v>
      </c>
      <c r="W9" s="1">
        <f>SUM(H1285:H1315)</f>
        <v>20</v>
      </c>
      <c r="X9" s="26">
        <f t="shared" si="10"/>
        <v>2480000</v>
      </c>
      <c r="Y9" s="1">
        <v>213172</v>
      </c>
      <c r="Z9" s="11">
        <f>SUM(D1285:D1315)</f>
        <v>1177667.399999999</v>
      </c>
      <c r="AA9" s="11">
        <f>SUM(B1285:B1315)</f>
        <v>278556.19999999995</v>
      </c>
      <c r="AB9" s="4">
        <f>M1315</f>
        <v>12954341.399999997</v>
      </c>
      <c r="AC9" s="4">
        <f>K1315</f>
        <v>15435541.399999995</v>
      </c>
    </row>
    <row r="10" spans="1:29" x14ac:dyDescent="0.25">
      <c r="A10" s="1" t="s">
        <v>137</v>
      </c>
      <c r="B10" s="1">
        <f t="shared" si="1"/>
        <v>53</v>
      </c>
      <c r="C10" s="4">
        <f t="shared" si="2"/>
        <v>6572000</v>
      </c>
      <c r="D10" s="1">
        <f t="shared" si="3"/>
        <v>724511</v>
      </c>
      <c r="E10" s="1">
        <f t="shared" si="4"/>
        <v>6274106.3000000007</v>
      </c>
      <c r="F10" s="1">
        <f t="shared" si="5"/>
        <v>576040.29999999993</v>
      </c>
      <c r="G10" s="4">
        <f t="shared" si="6"/>
        <v>68714582.400000006</v>
      </c>
      <c r="H10" s="26">
        <f t="shared" si="7"/>
        <v>75289762.400000006</v>
      </c>
      <c r="I10" s="1">
        <f>SUM(H566:H595)</f>
        <v>14</v>
      </c>
      <c r="J10" s="26">
        <f t="shared" si="8"/>
        <v>1736000</v>
      </c>
      <c r="K10" s="1">
        <v>293600</v>
      </c>
      <c r="L10" s="11">
        <f>SUM(D566:D595)</f>
        <v>1155307.5000000002</v>
      </c>
      <c r="M10" s="11">
        <f>SUM(B566:B595)</f>
        <v>247033.3</v>
      </c>
      <c r="N10" s="4">
        <f>M595</f>
        <v>13863689.999999996</v>
      </c>
      <c r="O10" s="4">
        <f>K595</f>
        <v>15600529.999999994</v>
      </c>
      <c r="P10" s="1">
        <f>SUM(H943:H972)</f>
        <v>21</v>
      </c>
      <c r="Q10" s="26">
        <f t="shared" si="9"/>
        <v>2604000</v>
      </c>
      <c r="R10" s="1">
        <v>188125</v>
      </c>
      <c r="S10" s="1">
        <f>SUM(D943:D972)</f>
        <v>1455894.4000000008</v>
      </c>
      <c r="T10" s="11">
        <f>SUM(B943:B972)</f>
        <v>156851.39999999997</v>
      </c>
      <c r="U10" s="25">
        <f>M972</f>
        <v>14558944.000000004</v>
      </c>
      <c r="V10" s="25">
        <f>K972</f>
        <v>17164204.000000004</v>
      </c>
      <c r="W10" s="1">
        <f>SUM(H1316:H1345)</f>
        <v>18</v>
      </c>
      <c r="X10" s="26">
        <f t="shared" si="10"/>
        <v>2232000</v>
      </c>
      <c r="Y10" s="1">
        <v>242786</v>
      </c>
      <c r="Z10" s="11">
        <f>SUM(D1316:D1345)</f>
        <v>3662904.3999999994</v>
      </c>
      <c r="AA10" s="11">
        <f>SUM(B1316:B1345)</f>
        <v>172155.6</v>
      </c>
      <c r="AB10" s="4">
        <f>M1345</f>
        <v>40291948.399999999</v>
      </c>
      <c r="AC10" s="4">
        <f>K1345</f>
        <v>42525028.399999999</v>
      </c>
    </row>
    <row r="11" spans="1:29" x14ac:dyDescent="0.25">
      <c r="A11" s="1" t="s">
        <v>138</v>
      </c>
      <c r="B11" s="1">
        <f t="shared" si="1"/>
        <v>64</v>
      </c>
      <c r="C11" s="4">
        <f t="shared" si="2"/>
        <v>7936000</v>
      </c>
      <c r="D11" s="1">
        <f t="shared" si="3"/>
        <v>791189</v>
      </c>
      <c r="E11" s="1">
        <f t="shared" si="4"/>
        <v>2292726.8000000007</v>
      </c>
      <c r="F11" s="1">
        <f t="shared" si="5"/>
        <v>780440.39999999991</v>
      </c>
      <c r="G11" s="4">
        <f t="shared" si="6"/>
        <v>25533147.000000015</v>
      </c>
      <c r="H11" s="26">
        <f t="shared" si="7"/>
        <v>33472987.000000015</v>
      </c>
      <c r="I11" s="1">
        <f>SUM(H596:H626)</f>
        <v>21</v>
      </c>
      <c r="J11" s="26">
        <f t="shared" si="8"/>
        <v>2604000</v>
      </c>
      <c r="K11" s="1">
        <v>313778</v>
      </c>
      <c r="L11" s="11">
        <f>SUM(D596:D626)</f>
        <v>828032.2999999997</v>
      </c>
      <c r="M11" s="11">
        <f>SUM(B596:B626)</f>
        <v>313491.20000000001</v>
      </c>
      <c r="N11" s="4">
        <f>M626</f>
        <v>9936387.6000000034</v>
      </c>
      <c r="O11" s="4">
        <f>K626</f>
        <v>12541647.600000003</v>
      </c>
      <c r="P11" s="1">
        <f>SUM(H973:H1003)</f>
        <v>24</v>
      </c>
      <c r="Q11" s="26">
        <f t="shared" si="9"/>
        <v>2976000</v>
      </c>
      <c r="R11" s="1">
        <v>207550</v>
      </c>
      <c r="S11" s="1">
        <f>SUM(D973:D1003)</f>
        <v>514880.10000000137</v>
      </c>
      <c r="T11" s="11">
        <f>SUM(B973:B1003)</f>
        <v>226173.99999999997</v>
      </c>
      <c r="U11" s="25">
        <f>M1003</f>
        <v>5148801.0000000158</v>
      </c>
      <c r="V11" s="25">
        <f>K1003</f>
        <v>8126241.000000013</v>
      </c>
      <c r="W11" s="1">
        <f>SUM(H1346:H1376)</f>
        <v>19</v>
      </c>
      <c r="X11" s="26">
        <f t="shared" si="10"/>
        <v>2356000</v>
      </c>
      <c r="Y11" s="1">
        <v>269861</v>
      </c>
      <c r="Z11" s="11">
        <f>SUM(D1346:D1376)</f>
        <v>949814.39999999979</v>
      </c>
      <c r="AA11" s="11">
        <f>SUM(B1346:B1376)</f>
        <v>240775.2</v>
      </c>
      <c r="AB11" s="4">
        <f>M1376</f>
        <v>10447958.399999997</v>
      </c>
      <c r="AC11" s="4">
        <f>K1376</f>
        <v>12805098.399999997</v>
      </c>
    </row>
    <row r="12" spans="1:29" x14ac:dyDescent="0.25">
      <c r="A12" s="1" t="s">
        <v>139</v>
      </c>
      <c r="B12" s="1">
        <f t="shared" si="1"/>
        <v>59</v>
      </c>
      <c r="C12" s="4">
        <f t="shared" si="2"/>
        <v>7316000</v>
      </c>
      <c r="D12" s="1">
        <f t="shared" si="3"/>
        <v>463535</v>
      </c>
      <c r="E12" s="1">
        <f t="shared" si="4"/>
        <v>2570570.4000000018</v>
      </c>
      <c r="F12" s="1">
        <f t="shared" si="5"/>
        <v>482681.4</v>
      </c>
      <c r="G12" s="4">
        <f t="shared" si="6"/>
        <v>28943401.60000002</v>
      </c>
      <c r="H12" s="26">
        <f t="shared" si="7"/>
        <v>36262941.600000024</v>
      </c>
      <c r="I12" s="1">
        <f>SUM(H627:H657)</f>
        <v>18</v>
      </c>
      <c r="J12" s="26">
        <f t="shared" si="8"/>
        <v>2232000</v>
      </c>
      <c r="K12" s="1">
        <v>186831</v>
      </c>
      <c r="L12" s="11">
        <f>SUM(D627:D657)</f>
        <v>1407116.7000000004</v>
      </c>
      <c r="M12" s="11">
        <f>SUM(B627:B657)</f>
        <v>225281.4</v>
      </c>
      <c r="N12" s="4">
        <f>M657</f>
        <v>16885400.399999995</v>
      </c>
      <c r="O12" s="4">
        <f>K657</f>
        <v>19118480.399999999</v>
      </c>
      <c r="P12" s="1">
        <f>SUM(H1004:H1034)</f>
        <v>22</v>
      </c>
      <c r="Q12" s="26">
        <f t="shared" si="9"/>
        <v>2728000</v>
      </c>
      <c r="R12" s="1">
        <v>119268</v>
      </c>
      <c r="S12" s="1">
        <f>SUM(D1004:D1034)</f>
        <v>739989.50000000128</v>
      </c>
      <c r="T12" s="11">
        <f>SUM(B1004:B1034)</f>
        <v>118672</v>
      </c>
      <c r="U12" s="25">
        <f>M1034</f>
        <v>7399895.0000000214</v>
      </c>
      <c r="V12" s="25">
        <f>K1034</f>
        <v>10129215.000000019</v>
      </c>
      <c r="W12" s="1">
        <f>SUM(H1377:H1407)</f>
        <v>19</v>
      </c>
      <c r="X12" s="26">
        <f t="shared" si="10"/>
        <v>2356000</v>
      </c>
      <c r="Y12" s="1">
        <v>157436</v>
      </c>
      <c r="Z12" s="11">
        <f>SUM(D1377:D1407)</f>
        <v>423464.20000000019</v>
      </c>
      <c r="AA12" s="11">
        <f>SUM(B1377:B1407)</f>
        <v>138728</v>
      </c>
      <c r="AB12" s="4">
        <f>M1407</f>
        <v>4658106.200000002</v>
      </c>
      <c r="AC12" s="4">
        <f>K1407</f>
        <v>7015246.200000003</v>
      </c>
    </row>
    <row r="13" spans="1:29" x14ac:dyDescent="0.25">
      <c r="A13" s="1" t="s">
        <v>140</v>
      </c>
      <c r="B13" s="1">
        <f t="shared" si="1"/>
        <v>73</v>
      </c>
      <c r="C13" s="4">
        <f t="shared" si="2"/>
        <v>9052000</v>
      </c>
      <c r="D13" s="1">
        <f t="shared" si="3"/>
        <v>851958</v>
      </c>
      <c r="E13" s="1">
        <f t="shared" si="4"/>
        <v>4133792.8000000017</v>
      </c>
      <c r="F13" s="1">
        <f t="shared" si="5"/>
        <v>927986.6</v>
      </c>
      <c r="G13" s="4">
        <f t="shared" si="6"/>
        <v>46556650</v>
      </c>
      <c r="H13" s="26">
        <f t="shared" si="7"/>
        <v>55613029.999999993</v>
      </c>
      <c r="I13" s="1">
        <f>SUM(H658:H687)</f>
        <v>16</v>
      </c>
      <c r="J13" s="26">
        <f t="shared" si="8"/>
        <v>1984000</v>
      </c>
      <c r="K13" s="1">
        <v>334899</v>
      </c>
      <c r="L13" s="11">
        <f>SUM(D658:D687)</f>
        <v>1641667.0000000012</v>
      </c>
      <c r="M13" s="11">
        <f>SUM(B658:B687)</f>
        <v>311502</v>
      </c>
      <c r="N13" s="4">
        <f>M687</f>
        <v>19700003.999999989</v>
      </c>
      <c r="O13" s="4">
        <f>K687</f>
        <v>21684963.999999989</v>
      </c>
      <c r="P13" s="1">
        <f>SUM(H1035:H1064)</f>
        <v>28</v>
      </c>
      <c r="Q13" s="26">
        <f t="shared" si="9"/>
        <v>3472000</v>
      </c>
      <c r="R13" s="1">
        <v>225356</v>
      </c>
      <c r="S13" s="1">
        <f>SUM(D1035:D1064)</f>
        <v>556737.80000000144</v>
      </c>
      <c r="T13" s="11">
        <f>SUM(B1035:B1064)</f>
        <v>205796.6</v>
      </c>
      <c r="U13" s="25">
        <f>M1064</f>
        <v>5567378.0000000177</v>
      </c>
      <c r="V13" s="25">
        <f>K1064</f>
        <v>9041058.0000000112</v>
      </c>
      <c r="W13" s="1">
        <f>SUM(H1408:H1437)</f>
        <v>29</v>
      </c>
      <c r="X13" s="26">
        <f t="shared" si="10"/>
        <v>3596000</v>
      </c>
      <c r="Y13" s="1">
        <v>291703</v>
      </c>
      <c r="Z13" s="11">
        <f>SUM(D1408:D1437)</f>
        <v>1935387.9999999993</v>
      </c>
      <c r="AA13" s="11">
        <f>SUM(B1408:B1437)</f>
        <v>410688</v>
      </c>
      <c r="AB13" s="4">
        <f>M1437</f>
        <v>21289267.999999993</v>
      </c>
      <c r="AC13" s="4">
        <f>K1437</f>
        <v>24887007.999999993</v>
      </c>
    </row>
    <row r="14" spans="1:29" x14ac:dyDescent="0.25">
      <c r="A14" s="1" t="s">
        <v>141</v>
      </c>
      <c r="B14" s="1">
        <f t="shared" si="1"/>
        <v>41</v>
      </c>
      <c r="C14" s="4">
        <f t="shared" si="2"/>
        <v>5084000</v>
      </c>
      <c r="D14" s="1">
        <f t="shared" si="3"/>
        <v>448260</v>
      </c>
      <c r="E14" s="1">
        <f t="shared" si="4"/>
        <v>5510740.4000000032</v>
      </c>
      <c r="F14" s="1">
        <f t="shared" si="5"/>
        <v>500739</v>
      </c>
      <c r="G14" s="4">
        <f t="shared" si="6"/>
        <v>60766449.400000036</v>
      </c>
      <c r="H14" s="26">
        <f t="shared" si="7"/>
        <v>65852909.400000043</v>
      </c>
      <c r="I14" s="1">
        <f>SUM(H688:H718)</f>
        <v>7</v>
      </c>
      <c r="J14" s="26">
        <f t="shared" si="8"/>
        <v>868000</v>
      </c>
      <c r="K14" s="1">
        <v>176592</v>
      </c>
      <c r="L14" s="11">
        <f>SUM(D688:D718)</f>
        <v>472958.09999999986</v>
      </c>
      <c r="M14" s="11">
        <f>SUM(B688:B718)</f>
        <v>175270</v>
      </c>
      <c r="N14" s="4">
        <f>M718</f>
        <v>5675497.2000000039</v>
      </c>
      <c r="O14" s="4">
        <f>K718</f>
        <v>6543917.2000000048</v>
      </c>
      <c r="P14" s="1">
        <f>SUM(H1065:H1095)</f>
        <v>17</v>
      </c>
      <c r="Q14" s="26">
        <f t="shared" si="9"/>
        <v>2108000</v>
      </c>
      <c r="R14" s="1">
        <v>119977</v>
      </c>
      <c r="S14" s="1">
        <f>SUM(D1065:D1095)</f>
        <v>324653.10000000126</v>
      </c>
      <c r="T14" s="11">
        <f>SUM(B1065:B1095)</f>
        <v>120829</v>
      </c>
      <c r="U14" s="25">
        <f>M1095</f>
        <v>3246531.0000000149</v>
      </c>
      <c r="V14" s="25">
        <f>K1095</f>
        <v>5355551.0000000205</v>
      </c>
      <c r="W14" s="1">
        <f>SUM(H1438:H1468)</f>
        <v>17</v>
      </c>
      <c r="X14" s="26">
        <f t="shared" si="10"/>
        <v>2108000</v>
      </c>
      <c r="Y14" s="1">
        <v>151691</v>
      </c>
      <c r="Z14" s="11">
        <f>SUM(D1438:D1468)</f>
        <v>4713129.200000002</v>
      </c>
      <c r="AA14" s="11">
        <f>SUM(B1438:B1468)</f>
        <v>204640</v>
      </c>
      <c r="AB14" s="4">
        <f>M1468</f>
        <v>51844421.200000018</v>
      </c>
      <c r="AC14" s="4">
        <f>K1468</f>
        <v>53953441.200000018</v>
      </c>
    </row>
    <row r="15" spans="1:29" x14ac:dyDescent="0.25">
      <c r="A15" s="1" t="s">
        <v>142</v>
      </c>
      <c r="B15" s="1">
        <f t="shared" si="1"/>
        <v>49</v>
      </c>
      <c r="C15" s="4">
        <f t="shared" si="2"/>
        <v>6076000</v>
      </c>
      <c r="D15" s="1">
        <f t="shared" si="3"/>
        <v>753744</v>
      </c>
      <c r="E15" s="1">
        <f t="shared" si="4"/>
        <v>3860345.4000000022</v>
      </c>
      <c r="F15" s="1">
        <f t="shared" si="5"/>
        <v>662385.4</v>
      </c>
      <c r="G15" s="4">
        <f t="shared" si="6"/>
        <v>42870021.00000003</v>
      </c>
      <c r="H15" s="26">
        <f t="shared" si="7"/>
        <v>48948961.00000003</v>
      </c>
      <c r="I15" s="1">
        <f>SUM(H719:H748)</f>
        <v>15</v>
      </c>
      <c r="J15" s="26">
        <f t="shared" si="8"/>
        <v>1860000</v>
      </c>
      <c r="K15" s="1">
        <v>298329</v>
      </c>
      <c r="L15" s="11">
        <f>SUM(D719:D748)</f>
        <v>599297.40000000037</v>
      </c>
      <c r="M15" s="11">
        <f>SUM(B719:B748)</f>
        <v>297906.40000000002</v>
      </c>
      <c r="N15" s="4">
        <f>M748</f>
        <v>7191568.8000000026</v>
      </c>
      <c r="O15" s="4">
        <f>K748</f>
        <v>9052468.8000000026</v>
      </c>
      <c r="P15" s="1">
        <f>SUM(H1096:H1125)</f>
        <v>18</v>
      </c>
      <c r="Q15" s="26">
        <f t="shared" si="9"/>
        <v>2232000</v>
      </c>
      <c r="R15" s="1">
        <v>197290</v>
      </c>
      <c r="S15" s="1">
        <f>SUM(D1096:D1125)</f>
        <v>193075.80000000139</v>
      </c>
      <c r="T15" s="11">
        <f>SUM(B1096:B1125)</f>
        <v>207750.6</v>
      </c>
      <c r="U15" s="25">
        <f>M1125</f>
        <v>1930758.0000000142</v>
      </c>
      <c r="V15" s="25">
        <f>K1125</f>
        <v>4163838.0000000144</v>
      </c>
      <c r="W15" s="1">
        <f>SUM(H1469:H1498)</f>
        <v>16</v>
      </c>
      <c r="X15" s="26">
        <f t="shared" si="10"/>
        <v>1984000</v>
      </c>
      <c r="Y15" s="1">
        <v>258125</v>
      </c>
      <c r="Z15" s="11">
        <f>SUM(D1469:D1498)</f>
        <v>3067972.2000000007</v>
      </c>
      <c r="AA15" s="11">
        <f>SUM(B1469:B1498)</f>
        <v>156728.4</v>
      </c>
      <c r="AB15" s="4">
        <f>M1498</f>
        <v>33747694.20000001</v>
      </c>
      <c r="AC15" s="4">
        <f>K1498</f>
        <v>35732654.20000001</v>
      </c>
    </row>
    <row r="16" spans="1:29" x14ac:dyDescent="0.25">
      <c r="A16" s="1" t="s">
        <v>143</v>
      </c>
      <c r="B16" s="1">
        <f t="shared" si="1"/>
        <v>5</v>
      </c>
      <c r="C16" s="4">
        <f t="shared" si="2"/>
        <v>620000</v>
      </c>
      <c r="D16" s="1">
        <f t="shared" si="3"/>
        <v>191261</v>
      </c>
      <c r="E16" s="1">
        <f t="shared" si="4"/>
        <v>1625608.8000000014</v>
      </c>
      <c r="F16" s="1">
        <f t="shared" si="5"/>
        <v>99350</v>
      </c>
      <c r="G16" s="4">
        <f t="shared" si="6"/>
        <v>17843980.600000009</v>
      </c>
      <c r="H16" s="26">
        <f t="shared" si="7"/>
        <v>18464280.600000009</v>
      </c>
      <c r="I16" s="1">
        <f>SUM(H749:H779)</f>
        <v>2</v>
      </c>
      <c r="J16" s="26">
        <f t="shared" si="8"/>
        <v>248000</v>
      </c>
      <c r="K16" s="1">
        <v>73259</v>
      </c>
      <c r="L16" s="11">
        <f>SUM(D749:D779)</f>
        <v>325371.50000000012</v>
      </c>
      <c r="M16" s="11">
        <f>SUM(B749:B779)</f>
        <v>57650</v>
      </c>
      <c r="N16" s="4">
        <f>M779</f>
        <v>3904458.0000000019</v>
      </c>
      <c r="O16" s="4">
        <f>K779</f>
        <v>4152578.0000000019</v>
      </c>
      <c r="P16" s="1">
        <f>SUM(H1126:H1156)</f>
        <v>3</v>
      </c>
      <c r="Q16" s="26">
        <f t="shared" si="9"/>
        <v>372000</v>
      </c>
      <c r="R16" s="1">
        <v>53096</v>
      </c>
      <c r="S16" s="1">
        <f>SUM(D1126:D1156)</f>
        <v>363087.70000000193</v>
      </c>
      <c r="T16" s="11">
        <f>SUM(B1126:B1156)</f>
        <v>41700</v>
      </c>
      <c r="U16" s="25">
        <f>M1156</f>
        <v>3630877.0000000144</v>
      </c>
      <c r="V16" s="25">
        <f>K1156</f>
        <v>4003057.0000000144</v>
      </c>
      <c r="W16" s="1">
        <f>SUM(H1499:H1529)</f>
        <v>0</v>
      </c>
      <c r="X16" s="26">
        <f t="shared" si="10"/>
        <v>0</v>
      </c>
      <c r="Y16" s="1">
        <v>64906</v>
      </c>
      <c r="Z16" s="11">
        <f>SUM(D1499:D1529)</f>
        <v>937149.59999999939</v>
      </c>
      <c r="AA16" s="11">
        <f>SUM(B1499:B1529)</f>
        <v>0</v>
      </c>
      <c r="AB16" s="4">
        <f>M1529</f>
        <v>10308645.599999992</v>
      </c>
      <c r="AC16" s="4">
        <f>K1529</f>
        <v>10308645.599999992</v>
      </c>
    </row>
    <row r="17" spans="1:29" x14ac:dyDescent="0.25">
      <c r="A17" s="1" t="s">
        <v>34</v>
      </c>
      <c r="B17" s="1">
        <f t="shared" ref="B17" si="11">I17+P17+W17</f>
        <v>605</v>
      </c>
      <c r="C17" s="26">
        <f>J17+Q17+X17</f>
        <v>75020000</v>
      </c>
      <c r="D17" s="1">
        <f t="shared" ref="D17:E17" si="12">K17+R17+Y17</f>
        <v>7494733</v>
      </c>
      <c r="E17" s="1">
        <f t="shared" si="12"/>
        <v>30645060.000000007</v>
      </c>
      <c r="F17" s="11">
        <f>SUM([1]All!$B$2:$B$366)</f>
        <v>7389852.8000000007</v>
      </c>
      <c r="G17" s="4">
        <f>N17+U17+AB17</f>
        <v>520801428.00000012</v>
      </c>
      <c r="H17" s="25">
        <f>O17+V17+AC17</f>
        <v>595857728</v>
      </c>
      <c r="I17" s="1">
        <f t="shared" ref="I17:Q17" si="13">SUM(I5:I16)</f>
        <v>167</v>
      </c>
      <c r="J17" s="26">
        <f t="shared" si="13"/>
        <v>20708000</v>
      </c>
      <c r="K17" s="1">
        <f t="shared" si="13"/>
        <v>2999572</v>
      </c>
      <c r="L17" s="1">
        <f t="shared" si="13"/>
        <v>11018792.100000001</v>
      </c>
      <c r="M17" s="1">
        <f t="shared" si="13"/>
        <v>2987130.9</v>
      </c>
      <c r="N17" s="26">
        <f t="shared" si="13"/>
        <v>132225505.19999999</v>
      </c>
      <c r="O17" s="26">
        <f t="shared" si="13"/>
        <v>152943525.20000002</v>
      </c>
      <c r="P17" s="48">
        <f t="shared" si="13"/>
        <v>225</v>
      </c>
      <c r="Q17" s="26">
        <f t="shared" si="13"/>
        <v>27900000</v>
      </c>
      <c r="R17" s="48">
        <f t="shared" ref="R17:S17" si="14">SUM(R5:R16)</f>
        <v>1953108</v>
      </c>
      <c r="S17" s="48">
        <f t="shared" si="14"/>
        <v>16103227.900000008</v>
      </c>
      <c r="T17" s="11">
        <f>SUM([1]LB!$B$2:$B$366)</f>
        <v>1905234.1</v>
      </c>
      <c r="U17" s="26">
        <f>SUM(U5:U16)</f>
        <v>161032279.00000012</v>
      </c>
      <c r="V17" s="26">
        <f>SUM(V5:V16)</f>
        <v>188945779.00000006</v>
      </c>
      <c r="W17" s="48">
        <f>SUM(W5:W16)</f>
        <v>213</v>
      </c>
      <c r="X17" s="26">
        <f>SUM(X5:X16)</f>
        <v>26412000</v>
      </c>
      <c r="Y17" s="1">
        <f>[2]Output_MX!I369</f>
        <v>2542053</v>
      </c>
      <c r="Z17" s="1">
        <f>[2]Output_MX!J369</f>
        <v>3523040</v>
      </c>
      <c r="AA17" s="11">
        <f>SUM([1]MX!$B$2:$B$366)</f>
        <v>2497487.7999999998</v>
      </c>
      <c r="AB17" s="26">
        <f>SUM(AB5:AB16)</f>
        <v>227543643.80000001</v>
      </c>
      <c r="AC17" s="26">
        <f>SUM(AC5:AC16)</f>
        <v>253968423.80000001</v>
      </c>
    </row>
    <row r="18" spans="1:29" x14ac:dyDescent="0.25">
      <c r="A18" t="s">
        <v>144</v>
      </c>
      <c r="B18">
        <f t="shared" ref="B18:H18" si="15">SUM(B5:B16)</f>
        <v>605</v>
      </c>
      <c r="C18" s="41">
        <f t="shared" si="15"/>
        <v>75020000</v>
      </c>
      <c r="D18">
        <f t="shared" si="15"/>
        <v>7494733</v>
      </c>
      <c r="E18">
        <f t="shared" si="15"/>
        <v>47807805.800000019</v>
      </c>
      <c r="F18">
        <f t="shared" si="15"/>
        <v>7389852.8000000007</v>
      </c>
      <c r="G18" s="41">
        <f t="shared" si="15"/>
        <v>520801428.00000012</v>
      </c>
      <c r="H18" s="41">
        <f t="shared" si="15"/>
        <v>595857728.00000012</v>
      </c>
      <c r="I18">
        <f>SUM(I5:I16)</f>
        <v>167</v>
      </c>
      <c r="J18" s="41">
        <f t="shared" ref="J18:AC18" si="16">SUM(J5:J16)</f>
        <v>20708000</v>
      </c>
      <c r="K18">
        <f t="shared" si="16"/>
        <v>2999572</v>
      </c>
      <c r="L18">
        <f t="shared" si="16"/>
        <v>11018792.100000001</v>
      </c>
      <c r="M18">
        <f t="shared" si="16"/>
        <v>2987130.9</v>
      </c>
      <c r="N18" s="41">
        <f t="shared" si="16"/>
        <v>132225505.19999999</v>
      </c>
      <c r="O18" s="41">
        <f t="shared" si="16"/>
        <v>152943525.20000002</v>
      </c>
      <c r="P18" s="49">
        <f t="shared" si="16"/>
        <v>225</v>
      </c>
      <c r="Q18" s="41">
        <f t="shared" si="16"/>
        <v>27900000</v>
      </c>
      <c r="R18" s="49">
        <f t="shared" si="16"/>
        <v>1953108</v>
      </c>
      <c r="S18" s="49">
        <f t="shared" si="16"/>
        <v>16103227.900000008</v>
      </c>
      <c r="T18" s="49">
        <f t="shared" si="16"/>
        <v>1905234.1</v>
      </c>
      <c r="U18" s="41">
        <f t="shared" si="16"/>
        <v>161032279.00000012</v>
      </c>
      <c r="V18" s="41">
        <f t="shared" si="16"/>
        <v>188945779.00000006</v>
      </c>
      <c r="W18" s="49">
        <f t="shared" si="16"/>
        <v>213</v>
      </c>
      <c r="X18" s="41">
        <f t="shared" si="16"/>
        <v>26412000</v>
      </c>
      <c r="Y18" s="49">
        <f t="shared" si="16"/>
        <v>2542053</v>
      </c>
      <c r="Z18" s="49">
        <f t="shared" si="16"/>
        <v>20685785.800000001</v>
      </c>
      <c r="AA18" s="49">
        <f t="shared" si="16"/>
        <v>2497487.8000000003</v>
      </c>
      <c r="AB18" s="41">
        <f t="shared" si="16"/>
        <v>227543643.80000001</v>
      </c>
      <c r="AC18" s="41">
        <f t="shared" si="16"/>
        <v>253968423.80000001</v>
      </c>
    </row>
    <row r="19" spans="1:29" x14ac:dyDescent="0.25">
      <c r="O19" s="34">
        <f>J17+N17</f>
        <v>152933505.19999999</v>
      </c>
      <c r="V19" s="34">
        <f>Q17+U17</f>
        <v>188932279.00000012</v>
      </c>
      <c r="AC19" s="34">
        <f>X17+AB17</f>
        <v>253955643.80000001</v>
      </c>
    </row>
    <row r="20" spans="1:29" x14ac:dyDescent="0.25">
      <c r="A20" s="16"/>
      <c r="B20" s="1" t="s">
        <v>98</v>
      </c>
      <c r="C20" s="1" t="s">
        <v>128</v>
      </c>
      <c r="D20" s="1" t="s">
        <v>131</v>
      </c>
      <c r="E20" s="1" t="s">
        <v>97</v>
      </c>
      <c r="F20" s="1" t="s">
        <v>130</v>
      </c>
      <c r="G20" s="13"/>
      <c r="H20" s="13"/>
    </row>
    <row r="21" spans="1:29" x14ac:dyDescent="0.25">
      <c r="A21" s="1" t="s">
        <v>132</v>
      </c>
      <c r="B21" s="25">
        <f>H5</f>
        <v>57953134</v>
      </c>
      <c r="C21" s="25">
        <f>C5</f>
        <v>6944000</v>
      </c>
      <c r="D21" s="25">
        <f>G5</f>
        <v>51005774</v>
      </c>
      <c r="E21" s="1">
        <v>811528</v>
      </c>
      <c r="F21" s="11">
        <f>F5</f>
        <v>825320.5</v>
      </c>
    </row>
    <row r="22" spans="1:29" x14ac:dyDescent="0.25">
      <c r="A22" s="1" t="s">
        <v>133</v>
      </c>
      <c r="B22" s="25">
        <f t="shared" ref="B22:B32" si="17">H6</f>
        <v>38191749</v>
      </c>
      <c r="C22" s="25">
        <f t="shared" ref="C22:C32" si="18">C6</f>
        <v>3844000</v>
      </c>
      <c r="D22" s="25">
        <f t="shared" ref="D22:D33" si="19">G6</f>
        <v>34345889</v>
      </c>
      <c r="E22" s="1">
        <v>390798</v>
      </c>
      <c r="F22" s="11">
        <f t="shared" ref="F22:F32" si="20">F6</f>
        <v>378050</v>
      </c>
    </row>
    <row r="23" spans="1:29" x14ac:dyDescent="0.25">
      <c r="A23" s="1" t="s">
        <v>134</v>
      </c>
      <c r="B23" s="25">
        <f t="shared" si="17"/>
        <v>62785773</v>
      </c>
      <c r="C23" s="25">
        <f t="shared" si="18"/>
        <v>6820000</v>
      </c>
      <c r="D23" s="25">
        <f t="shared" si="19"/>
        <v>55962473</v>
      </c>
      <c r="E23" s="1">
        <v>646426</v>
      </c>
      <c r="F23" s="11">
        <f t="shared" si="20"/>
        <v>704061</v>
      </c>
    </row>
    <row r="24" spans="1:29" x14ac:dyDescent="0.25">
      <c r="A24" s="1" t="s">
        <v>135</v>
      </c>
      <c r="B24" s="25">
        <f t="shared" si="17"/>
        <v>59265236.799999997</v>
      </c>
      <c r="C24" s="25">
        <f t="shared" si="18"/>
        <v>7688000</v>
      </c>
      <c r="D24" s="25">
        <f t="shared" si="19"/>
        <v>51573516.799999997</v>
      </c>
      <c r="E24" s="1">
        <v>780315</v>
      </c>
      <c r="F24" s="11">
        <f t="shared" si="20"/>
        <v>769707.60000000009</v>
      </c>
    </row>
    <row r="25" spans="1:29" x14ac:dyDescent="0.25">
      <c r="A25" s="1" t="s">
        <v>136</v>
      </c>
      <c r="B25" s="25">
        <f t="shared" si="17"/>
        <v>43756963.200000003</v>
      </c>
      <c r="C25" s="25">
        <f t="shared" si="18"/>
        <v>7068000</v>
      </c>
      <c r="D25" s="25">
        <f t="shared" si="19"/>
        <v>36685543.200000003</v>
      </c>
      <c r="E25" s="1">
        <v>641208</v>
      </c>
      <c r="F25" s="11">
        <f t="shared" si="20"/>
        <v>683090.60000000009</v>
      </c>
    </row>
    <row r="26" spans="1:29" x14ac:dyDescent="0.25">
      <c r="A26" s="1" t="s">
        <v>137</v>
      </c>
      <c r="B26" s="25">
        <f t="shared" si="17"/>
        <v>75289762.400000006</v>
      </c>
      <c r="C26" s="25">
        <f t="shared" si="18"/>
        <v>6572000</v>
      </c>
      <c r="D26" s="25">
        <f t="shared" si="19"/>
        <v>68714582.400000006</v>
      </c>
      <c r="E26" s="1">
        <v>724511</v>
      </c>
      <c r="F26" s="11">
        <f t="shared" si="20"/>
        <v>576040.29999999993</v>
      </c>
    </row>
    <row r="27" spans="1:29" x14ac:dyDescent="0.25">
      <c r="A27" s="1" t="s">
        <v>138</v>
      </c>
      <c r="B27" s="25">
        <f t="shared" si="17"/>
        <v>33472987.000000015</v>
      </c>
      <c r="C27" s="25">
        <f t="shared" si="18"/>
        <v>7936000</v>
      </c>
      <c r="D27" s="25">
        <f t="shared" si="19"/>
        <v>25533147.000000015</v>
      </c>
      <c r="E27" s="1">
        <v>791189</v>
      </c>
      <c r="F27" s="11">
        <f t="shared" si="20"/>
        <v>780440.39999999991</v>
      </c>
    </row>
    <row r="28" spans="1:29" x14ac:dyDescent="0.25">
      <c r="A28" s="1" t="s">
        <v>139</v>
      </c>
      <c r="B28" s="25">
        <f t="shared" si="17"/>
        <v>36262941.600000024</v>
      </c>
      <c r="C28" s="25">
        <f t="shared" si="18"/>
        <v>7316000</v>
      </c>
      <c r="D28" s="25">
        <f t="shared" si="19"/>
        <v>28943401.60000002</v>
      </c>
      <c r="E28" s="1">
        <v>463535</v>
      </c>
      <c r="F28" s="11">
        <f t="shared" si="20"/>
        <v>482681.4</v>
      </c>
    </row>
    <row r="29" spans="1:29" x14ac:dyDescent="0.25">
      <c r="A29" s="1" t="s">
        <v>140</v>
      </c>
      <c r="B29" s="25">
        <f t="shared" si="17"/>
        <v>55613029.999999993</v>
      </c>
      <c r="C29" s="25">
        <f t="shared" si="18"/>
        <v>9052000</v>
      </c>
      <c r="D29" s="25">
        <f t="shared" si="19"/>
        <v>46556650</v>
      </c>
      <c r="E29" s="1">
        <v>851958</v>
      </c>
      <c r="F29" s="11">
        <f t="shared" si="20"/>
        <v>927986.6</v>
      </c>
    </row>
    <row r="30" spans="1:29" x14ac:dyDescent="0.25">
      <c r="A30" s="1" t="s">
        <v>141</v>
      </c>
      <c r="B30" s="25">
        <f t="shared" si="17"/>
        <v>65852909.400000043</v>
      </c>
      <c r="C30" s="25">
        <f t="shared" si="18"/>
        <v>5084000</v>
      </c>
      <c r="D30" s="25">
        <f t="shared" si="19"/>
        <v>60766449.400000036</v>
      </c>
      <c r="E30" s="1">
        <v>448260</v>
      </c>
      <c r="F30" s="11">
        <f t="shared" si="20"/>
        <v>500739</v>
      </c>
    </row>
    <row r="31" spans="1:29" x14ac:dyDescent="0.25">
      <c r="A31" s="1" t="s">
        <v>142</v>
      </c>
      <c r="B31" s="25">
        <f t="shared" si="17"/>
        <v>48948961.00000003</v>
      </c>
      <c r="C31" s="25">
        <f t="shared" si="18"/>
        <v>6076000</v>
      </c>
      <c r="D31" s="25">
        <f t="shared" si="19"/>
        <v>42870021.00000003</v>
      </c>
      <c r="E31" s="1">
        <v>753744</v>
      </c>
      <c r="F31" s="11">
        <f t="shared" si="20"/>
        <v>662385.4</v>
      </c>
    </row>
    <row r="32" spans="1:29" x14ac:dyDescent="0.25">
      <c r="A32" s="1" t="s">
        <v>143</v>
      </c>
      <c r="B32" s="25">
        <f t="shared" si="17"/>
        <v>18464280.600000009</v>
      </c>
      <c r="C32" s="25">
        <f t="shared" si="18"/>
        <v>620000</v>
      </c>
      <c r="D32" s="25">
        <f t="shared" si="19"/>
        <v>17843980.600000009</v>
      </c>
      <c r="E32" s="1">
        <v>191261</v>
      </c>
      <c r="F32" s="11">
        <f t="shared" si="20"/>
        <v>99350</v>
      </c>
    </row>
    <row r="33" spans="1:13" x14ac:dyDescent="0.25">
      <c r="A33" s="1"/>
      <c r="B33" s="25">
        <f>SUM(B21:B32)</f>
        <v>595857728.00000012</v>
      </c>
      <c r="C33" s="25">
        <f>C17</f>
        <v>75020000</v>
      </c>
      <c r="D33" s="25">
        <f t="shared" si="19"/>
        <v>520801428.00000012</v>
      </c>
      <c r="E33" s="1">
        <f t="shared" ref="E33" si="21">SUM(E21:E32)</f>
        <v>7494733</v>
      </c>
      <c r="F33" s="1">
        <f>SUM(F21:F32)</f>
        <v>7389852.8000000007</v>
      </c>
    </row>
    <row r="34" spans="1:13" x14ac:dyDescent="0.25">
      <c r="E34" t="s">
        <v>107</v>
      </c>
      <c r="F34">
        <f>[1]All!M2</f>
        <v>110990</v>
      </c>
    </row>
    <row r="35" spans="1:13" x14ac:dyDescent="0.25">
      <c r="C35" s="1" t="s">
        <v>128</v>
      </c>
      <c r="D35" s="1" t="s">
        <v>131</v>
      </c>
      <c r="F35">
        <f>F33+F34</f>
        <v>7500842.8000000007</v>
      </c>
    </row>
    <row r="36" spans="1:13" x14ac:dyDescent="0.25">
      <c r="C36" s="50">
        <f>C33/B33</f>
        <v>0.12590253759367201</v>
      </c>
      <c r="D36" s="50">
        <f>D33/B33</f>
        <v>0.87403654182362134</v>
      </c>
    </row>
    <row r="38" spans="1:13" x14ac:dyDescent="0.25">
      <c r="A38" t="s">
        <v>145</v>
      </c>
    </row>
    <row r="39" spans="1:13" s="18" customFormat="1" x14ac:dyDescent="0.25">
      <c r="A39" s="46" t="s">
        <v>34</v>
      </c>
    </row>
    <row r="40" spans="1:13" x14ac:dyDescent="0.25">
      <c r="A40" s="1" t="s">
        <v>105</v>
      </c>
      <c r="B40" s="1" t="s">
        <v>106</v>
      </c>
      <c r="C40" s="1" t="s">
        <v>107</v>
      </c>
      <c r="D40" s="1" t="s">
        <v>108</v>
      </c>
      <c r="E40" s="1" t="s">
        <v>97</v>
      </c>
      <c r="F40" s="1" t="s">
        <v>109</v>
      </c>
      <c r="G40" s="1" t="s">
        <v>110</v>
      </c>
      <c r="H40" s="1" t="s">
        <v>111</v>
      </c>
      <c r="I40" s="1" t="s">
        <v>112</v>
      </c>
      <c r="J40" s="1" t="s">
        <v>113</v>
      </c>
    </row>
    <row r="41" spans="1:13" x14ac:dyDescent="0.25">
      <c r="A41" s="1">
        <v>1</v>
      </c>
      <c r="B41" s="11">
        <f>B415+B792+B1165</f>
        <v>0</v>
      </c>
      <c r="C41" s="11">
        <f>M41</f>
        <v>110990</v>
      </c>
      <c r="D41" s="11">
        <f>C41+B41-E41</f>
        <v>110990</v>
      </c>
      <c r="E41" s="11">
        <f>E415+E792+E1165</f>
        <v>0</v>
      </c>
      <c r="F41" s="4">
        <f>$M$42</f>
        <v>11</v>
      </c>
      <c r="G41" s="26">
        <f t="shared" ref="G41:I41" si="22">G415+G792+G1165</f>
        <v>1187593</v>
      </c>
      <c r="H41" s="48">
        <f t="shared" si="22"/>
        <v>0</v>
      </c>
      <c r="I41" s="26">
        <f t="shared" si="22"/>
        <v>0</v>
      </c>
      <c r="J41" s="26">
        <f>J415+J792+J1165</f>
        <v>1187593</v>
      </c>
      <c r="L41" s="13" t="s">
        <v>107</v>
      </c>
      <c r="M41">
        <v>110990</v>
      </c>
    </row>
    <row r="42" spans="1:13" x14ac:dyDescent="0.25">
      <c r="A42" s="1">
        <v>2</v>
      </c>
      <c r="B42" s="11">
        <f t="shared" ref="B42:B105" si="23">B416+B793+B1166</f>
        <v>0</v>
      </c>
      <c r="C42" s="11">
        <f>D41</f>
        <v>110990</v>
      </c>
      <c r="D42" s="11">
        <f>C42+B42-E42</f>
        <v>110990</v>
      </c>
      <c r="E42" s="11">
        <f t="shared" ref="E42:E105" si="24">E416+E793+E1166</f>
        <v>0</v>
      </c>
      <c r="F42" s="4">
        <f t="shared" ref="F42:F105" si="25">$M$42</f>
        <v>11</v>
      </c>
      <c r="G42" s="26">
        <f t="shared" ref="G42:I42" si="26">G416+G793+G1166</f>
        <v>1187593</v>
      </c>
      <c r="H42" s="48">
        <f t="shared" si="26"/>
        <v>0</v>
      </c>
      <c r="I42" s="26">
        <f t="shared" si="26"/>
        <v>0</v>
      </c>
      <c r="J42" s="26">
        <f t="shared" ref="J42:J105" si="27">J416+J793+J1166</f>
        <v>1187593</v>
      </c>
      <c r="L42" s="13" t="s">
        <v>0</v>
      </c>
      <c r="M42" s="56">
        <f>'Revisi Identifikasi Biaya'!F14</f>
        <v>11</v>
      </c>
    </row>
    <row r="43" spans="1:13" x14ac:dyDescent="0.25">
      <c r="A43" s="1">
        <v>3</v>
      </c>
      <c r="B43" s="11">
        <f t="shared" si="23"/>
        <v>41185</v>
      </c>
      <c r="C43" s="11">
        <f t="shared" ref="C43:C106" si="28">D42</f>
        <v>110990</v>
      </c>
      <c r="D43" s="11">
        <f t="shared" ref="D43:D106" si="29">C43+B43-E43</f>
        <v>117388</v>
      </c>
      <c r="E43" s="11">
        <f t="shared" si="24"/>
        <v>34787</v>
      </c>
      <c r="F43" s="4">
        <f t="shared" si="25"/>
        <v>11</v>
      </c>
      <c r="G43" s="26">
        <f t="shared" ref="G43:I43" si="30">G417+G794+G1167</f>
        <v>1252963.9999999998</v>
      </c>
      <c r="H43" s="48">
        <f t="shared" si="30"/>
        <v>3</v>
      </c>
      <c r="I43" s="26">
        <f t="shared" si="30"/>
        <v>372180</v>
      </c>
      <c r="J43" s="26">
        <f t="shared" si="27"/>
        <v>1625143.9999999998</v>
      </c>
      <c r="L43" s="13" t="s">
        <v>21</v>
      </c>
      <c r="M43" s="28">
        <v>124000</v>
      </c>
    </row>
    <row r="44" spans="1:13" x14ac:dyDescent="0.25">
      <c r="A44" s="1">
        <v>4</v>
      </c>
      <c r="B44" s="11">
        <f t="shared" si="23"/>
        <v>50574</v>
      </c>
      <c r="C44" s="11">
        <f t="shared" si="28"/>
        <v>117388</v>
      </c>
      <c r="D44" s="11">
        <f>C44+B44-E44</f>
        <v>139570</v>
      </c>
      <c r="E44" s="11">
        <f t="shared" si="24"/>
        <v>28392</v>
      </c>
      <c r="F44" s="4">
        <f t="shared" si="25"/>
        <v>11</v>
      </c>
      <c r="G44" s="26">
        <f t="shared" ref="G44:I44" si="31">G418+G795+G1168</f>
        <v>1511215</v>
      </c>
      <c r="H44" s="48">
        <f t="shared" si="31"/>
        <v>3</v>
      </c>
      <c r="I44" s="26">
        <f t="shared" si="31"/>
        <v>372180</v>
      </c>
      <c r="J44" s="26">
        <f t="shared" si="27"/>
        <v>1883395</v>
      </c>
      <c r="K44" s="24"/>
    </row>
    <row r="45" spans="1:13" x14ac:dyDescent="0.25">
      <c r="A45" s="1">
        <v>5</v>
      </c>
      <c r="B45" s="11">
        <f t="shared" si="23"/>
        <v>26420</v>
      </c>
      <c r="C45" s="11">
        <f t="shared" si="28"/>
        <v>139570</v>
      </c>
      <c r="D45" s="11">
        <f t="shared" si="29"/>
        <v>133120</v>
      </c>
      <c r="E45" s="11">
        <f t="shared" si="24"/>
        <v>32870</v>
      </c>
      <c r="F45" s="4">
        <f t="shared" si="25"/>
        <v>11</v>
      </c>
      <c r="G45" s="26">
        <f t="shared" ref="G45:I45" si="32">G419+G796+G1169</f>
        <v>1438834</v>
      </c>
      <c r="H45" s="48">
        <f t="shared" si="32"/>
        <v>3</v>
      </c>
      <c r="I45" s="26">
        <f t="shared" si="32"/>
        <v>372180</v>
      </c>
      <c r="J45" s="26">
        <f t="shared" si="27"/>
        <v>1811014</v>
      </c>
    </row>
    <row r="46" spans="1:13" x14ac:dyDescent="0.25">
      <c r="A46" s="1">
        <v>6</v>
      </c>
      <c r="B46" s="11">
        <f t="shared" si="23"/>
        <v>78875.5</v>
      </c>
      <c r="C46" s="11">
        <f t="shared" si="28"/>
        <v>133120</v>
      </c>
      <c r="D46" s="11">
        <f t="shared" si="29"/>
        <v>178795.5</v>
      </c>
      <c r="E46" s="11">
        <f t="shared" si="24"/>
        <v>33200</v>
      </c>
      <c r="F46" s="4">
        <f t="shared" si="25"/>
        <v>11</v>
      </c>
      <c r="G46" s="26">
        <f t="shared" ref="G46:I46" si="33">G420+G797+G1170</f>
        <v>1958625</v>
      </c>
      <c r="H46" s="48">
        <f t="shared" si="33"/>
        <v>3</v>
      </c>
      <c r="I46" s="26">
        <f t="shared" si="33"/>
        <v>372180</v>
      </c>
      <c r="J46" s="26">
        <f t="shared" si="27"/>
        <v>2330805</v>
      </c>
    </row>
    <row r="47" spans="1:13" x14ac:dyDescent="0.25">
      <c r="A47" s="1">
        <v>7</v>
      </c>
      <c r="B47" s="11">
        <f t="shared" si="23"/>
        <v>61382.5</v>
      </c>
      <c r="C47" s="11">
        <f t="shared" si="28"/>
        <v>178795.5</v>
      </c>
      <c r="D47" s="11">
        <f t="shared" si="29"/>
        <v>207818</v>
      </c>
      <c r="E47" s="11">
        <f t="shared" si="24"/>
        <v>32360</v>
      </c>
      <c r="F47" s="4">
        <f t="shared" si="25"/>
        <v>11</v>
      </c>
      <c r="G47" s="26">
        <f t="shared" ref="G47:I47" si="34">G421+G798+G1171</f>
        <v>2298042</v>
      </c>
      <c r="H47" s="48">
        <f t="shared" si="34"/>
        <v>3</v>
      </c>
      <c r="I47" s="26">
        <f t="shared" si="34"/>
        <v>372180</v>
      </c>
      <c r="J47" s="26">
        <f t="shared" si="27"/>
        <v>2670222</v>
      </c>
    </row>
    <row r="48" spans="1:13" x14ac:dyDescent="0.25">
      <c r="A48" s="1">
        <v>8</v>
      </c>
      <c r="B48" s="11">
        <f t="shared" si="23"/>
        <v>25560</v>
      </c>
      <c r="C48" s="11">
        <f t="shared" si="28"/>
        <v>207818</v>
      </c>
      <c r="D48" s="11">
        <f t="shared" si="29"/>
        <v>201122</v>
      </c>
      <c r="E48" s="11">
        <f t="shared" si="24"/>
        <v>32256</v>
      </c>
      <c r="F48" s="4">
        <f t="shared" si="25"/>
        <v>11</v>
      </c>
      <c r="G48" s="26">
        <f t="shared" ref="G48:I48" si="35">G422+G799+G1172</f>
        <v>2210112</v>
      </c>
      <c r="H48" s="48">
        <f t="shared" si="35"/>
        <v>2</v>
      </c>
      <c r="I48" s="26">
        <f t="shared" si="35"/>
        <v>248120</v>
      </c>
      <c r="J48" s="26">
        <f t="shared" si="27"/>
        <v>2458232</v>
      </c>
    </row>
    <row r="49" spans="1:10" x14ac:dyDescent="0.25">
      <c r="A49" s="1">
        <v>9</v>
      </c>
      <c r="B49" s="11">
        <f t="shared" si="23"/>
        <v>0</v>
      </c>
      <c r="C49" s="11">
        <f t="shared" si="28"/>
        <v>201122</v>
      </c>
      <c r="D49" s="11">
        <f t="shared" si="29"/>
        <v>201122</v>
      </c>
      <c r="E49" s="11">
        <f t="shared" si="24"/>
        <v>0</v>
      </c>
      <c r="F49" s="4">
        <f t="shared" si="25"/>
        <v>11</v>
      </c>
      <c r="G49" s="26">
        <f t="shared" ref="G49:I49" si="36">G423+G800+G1173</f>
        <v>2210112</v>
      </c>
      <c r="H49" s="48">
        <f t="shared" si="36"/>
        <v>0</v>
      </c>
      <c r="I49" s="26">
        <f t="shared" si="36"/>
        <v>0</v>
      </c>
      <c r="J49" s="26">
        <f t="shared" si="27"/>
        <v>2210112</v>
      </c>
    </row>
    <row r="50" spans="1:10" x14ac:dyDescent="0.25">
      <c r="A50" s="1">
        <v>10</v>
      </c>
      <c r="B50" s="11">
        <f t="shared" si="23"/>
        <v>36540</v>
      </c>
      <c r="C50" s="11">
        <f t="shared" si="28"/>
        <v>201122</v>
      </c>
      <c r="D50" s="11">
        <f t="shared" si="29"/>
        <v>203813</v>
      </c>
      <c r="E50" s="11">
        <f t="shared" si="24"/>
        <v>33849</v>
      </c>
      <c r="F50" s="4">
        <f t="shared" si="25"/>
        <v>11</v>
      </c>
      <c r="G50" s="26">
        <f t="shared" ref="G50:I50" si="37">G424+G801+G1174</f>
        <v>2239311</v>
      </c>
      <c r="H50" s="48">
        <f t="shared" si="37"/>
        <v>2</v>
      </c>
      <c r="I50" s="26">
        <f t="shared" si="37"/>
        <v>248120</v>
      </c>
      <c r="J50" s="26">
        <f t="shared" si="27"/>
        <v>2487431</v>
      </c>
    </row>
    <row r="51" spans="1:10" x14ac:dyDescent="0.25">
      <c r="A51" s="1">
        <v>11</v>
      </c>
      <c r="B51" s="11">
        <f t="shared" si="23"/>
        <v>17060</v>
      </c>
      <c r="C51" s="11">
        <f t="shared" si="28"/>
        <v>203813</v>
      </c>
      <c r="D51" s="11">
        <f t="shared" si="29"/>
        <v>188484</v>
      </c>
      <c r="E51" s="11">
        <f t="shared" si="24"/>
        <v>32389</v>
      </c>
      <c r="F51" s="4">
        <f t="shared" si="25"/>
        <v>11</v>
      </c>
      <c r="G51" s="26">
        <f t="shared" ref="G51:I51" si="38">G425+G802+G1175</f>
        <v>2061348</v>
      </c>
      <c r="H51" s="48">
        <f t="shared" si="38"/>
        <v>2</v>
      </c>
      <c r="I51" s="26">
        <f t="shared" si="38"/>
        <v>248120</v>
      </c>
      <c r="J51" s="26">
        <f t="shared" si="27"/>
        <v>2309468</v>
      </c>
    </row>
    <row r="52" spans="1:10" x14ac:dyDescent="0.25">
      <c r="A52" s="1">
        <v>12</v>
      </c>
      <c r="B52" s="11">
        <f t="shared" si="23"/>
        <v>13240</v>
      </c>
      <c r="C52" s="11">
        <f t="shared" si="28"/>
        <v>188484</v>
      </c>
      <c r="D52" s="11">
        <f t="shared" si="29"/>
        <v>170822</v>
      </c>
      <c r="E52" s="11">
        <f t="shared" si="24"/>
        <v>30902</v>
      </c>
      <c r="F52" s="4">
        <f t="shared" si="25"/>
        <v>11</v>
      </c>
      <c r="G52" s="26">
        <f t="shared" ref="G52:I52" si="39">G426+G803+G1176</f>
        <v>1851333</v>
      </c>
      <c r="H52" s="48">
        <f t="shared" si="39"/>
        <v>1</v>
      </c>
      <c r="I52" s="26">
        <f t="shared" si="39"/>
        <v>124060</v>
      </c>
      <c r="J52" s="26">
        <f t="shared" si="27"/>
        <v>1975393</v>
      </c>
    </row>
    <row r="53" spans="1:10" x14ac:dyDescent="0.25">
      <c r="A53" s="1">
        <v>13</v>
      </c>
      <c r="B53" s="11">
        <f t="shared" si="23"/>
        <v>37144.5</v>
      </c>
      <c r="C53" s="11">
        <f t="shared" si="28"/>
        <v>170822</v>
      </c>
      <c r="D53" s="11">
        <f t="shared" si="29"/>
        <v>176457.5</v>
      </c>
      <c r="E53" s="11">
        <f t="shared" si="24"/>
        <v>31509</v>
      </c>
      <c r="F53" s="4">
        <f t="shared" si="25"/>
        <v>11</v>
      </c>
      <c r="G53" s="26">
        <f t="shared" ref="G53:I53" si="40">G427+G804+G1177</f>
        <v>1923775</v>
      </c>
      <c r="H53" s="48">
        <f t="shared" si="40"/>
        <v>3</v>
      </c>
      <c r="I53" s="26">
        <f t="shared" si="40"/>
        <v>372180</v>
      </c>
      <c r="J53" s="26">
        <f t="shared" si="27"/>
        <v>2295955</v>
      </c>
    </row>
    <row r="54" spans="1:10" x14ac:dyDescent="0.25">
      <c r="A54" s="1">
        <v>14</v>
      </c>
      <c r="B54" s="11">
        <f t="shared" si="23"/>
        <v>25710</v>
      </c>
      <c r="C54" s="11">
        <f t="shared" si="28"/>
        <v>176457.5</v>
      </c>
      <c r="D54" s="11">
        <f t="shared" si="29"/>
        <v>171961.5</v>
      </c>
      <c r="E54" s="11">
        <f t="shared" si="24"/>
        <v>30206</v>
      </c>
      <c r="F54" s="4">
        <f t="shared" si="25"/>
        <v>11</v>
      </c>
      <c r="G54" s="26">
        <f t="shared" ref="G54:I54" si="41">G428+G805+G1178</f>
        <v>1859468</v>
      </c>
      <c r="H54" s="48">
        <f t="shared" si="41"/>
        <v>2</v>
      </c>
      <c r="I54" s="26">
        <f t="shared" si="41"/>
        <v>248120</v>
      </c>
      <c r="J54" s="26">
        <f t="shared" si="27"/>
        <v>2107588</v>
      </c>
    </row>
    <row r="55" spans="1:10" x14ac:dyDescent="0.25">
      <c r="A55" s="1">
        <v>15</v>
      </c>
      <c r="B55" s="11">
        <f t="shared" si="23"/>
        <v>3440</v>
      </c>
      <c r="C55" s="11">
        <f t="shared" si="28"/>
        <v>171961.5</v>
      </c>
      <c r="D55" s="11">
        <f t="shared" si="29"/>
        <v>140191.5</v>
      </c>
      <c r="E55" s="11">
        <f t="shared" si="24"/>
        <v>35210</v>
      </c>
      <c r="F55" s="4">
        <f t="shared" si="25"/>
        <v>11</v>
      </c>
      <c r="G55" s="26">
        <f t="shared" ref="G55:I55" si="42">G429+G806+G1179</f>
        <v>1498225</v>
      </c>
      <c r="H55" s="48">
        <f t="shared" si="42"/>
        <v>1</v>
      </c>
      <c r="I55" s="26">
        <f t="shared" si="42"/>
        <v>124060</v>
      </c>
      <c r="J55" s="26">
        <f t="shared" si="27"/>
        <v>1622285</v>
      </c>
    </row>
    <row r="56" spans="1:10" x14ac:dyDescent="0.25">
      <c r="A56" s="1">
        <v>16</v>
      </c>
      <c r="B56" s="11">
        <f t="shared" si="23"/>
        <v>0</v>
      </c>
      <c r="C56" s="11">
        <f t="shared" si="28"/>
        <v>140191.5</v>
      </c>
      <c r="D56" s="11">
        <f t="shared" si="29"/>
        <v>140191.5</v>
      </c>
      <c r="E56" s="11">
        <f t="shared" si="24"/>
        <v>0</v>
      </c>
      <c r="F56" s="4">
        <f t="shared" si="25"/>
        <v>11</v>
      </c>
      <c r="G56" s="26">
        <f t="shared" ref="G56:I56" si="43">G430+G807+G1180</f>
        <v>1498225</v>
      </c>
      <c r="H56" s="48">
        <f t="shared" si="43"/>
        <v>0</v>
      </c>
      <c r="I56" s="26">
        <f t="shared" si="43"/>
        <v>0</v>
      </c>
      <c r="J56" s="26">
        <f t="shared" si="27"/>
        <v>1498225</v>
      </c>
    </row>
    <row r="57" spans="1:10" x14ac:dyDescent="0.25">
      <c r="A57" s="1">
        <v>17</v>
      </c>
      <c r="B57" s="11">
        <f t="shared" si="23"/>
        <v>48133</v>
      </c>
      <c r="C57" s="11">
        <f t="shared" si="28"/>
        <v>140191.5</v>
      </c>
      <c r="D57" s="11">
        <f t="shared" si="29"/>
        <v>157878.5</v>
      </c>
      <c r="E57" s="11">
        <f t="shared" si="24"/>
        <v>30446</v>
      </c>
      <c r="F57" s="4">
        <f t="shared" si="25"/>
        <v>11</v>
      </c>
      <c r="G57" s="26">
        <f t="shared" ref="G57:I57" si="44">G431+G808+G1181</f>
        <v>1699753</v>
      </c>
      <c r="H57" s="48">
        <f t="shared" si="44"/>
        <v>3</v>
      </c>
      <c r="I57" s="26">
        <f t="shared" si="44"/>
        <v>372180</v>
      </c>
      <c r="J57" s="26">
        <f t="shared" si="27"/>
        <v>2071933</v>
      </c>
    </row>
    <row r="58" spans="1:10" x14ac:dyDescent="0.25">
      <c r="A58" s="1">
        <v>18</v>
      </c>
      <c r="B58" s="11">
        <f t="shared" si="23"/>
        <v>11520</v>
      </c>
      <c r="C58" s="11">
        <f t="shared" si="28"/>
        <v>157878.5</v>
      </c>
      <c r="D58" s="11">
        <f t="shared" si="29"/>
        <v>137300.5</v>
      </c>
      <c r="E58" s="11">
        <f t="shared" si="24"/>
        <v>32098</v>
      </c>
      <c r="F58" s="4">
        <f t="shared" si="25"/>
        <v>11</v>
      </c>
      <c r="G58" s="26">
        <f t="shared" ref="G58:I58" si="45">G432+G809+G1182</f>
        <v>1459906</v>
      </c>
      <c r="H58" s="48">
        <f t="shared" si="45"/>
        <v>1</v>
      </c>
      <c r="I58" s="26">
        <f t="shared" si="45"/>
        <v>124060</v>
      </c>
      <c r="J58" s="26">
        <f t="shared" si="27"/>
        <v>1583966</v>
      </c>
    </row>
    <row r="59" spans="1:10" x14ac:dyDescent="0.25">
      <c r="A59" s="1">
        <v>19</v>
      </c>
      <c r="B59" s="11">
        <f t="shared" si="23"/>
        <v>35180</v>
      </c>
      <c r="C59" s="11">
        <f t="shared" si="28"/>
        <v>137300.5</v>
      </c>
      <c r="D59" s="11">
        <f t="shared" si="29"/>
        <v>140967.5</v>
      </c>
      <c r="E59" s="11">
        <f t="shared" si="24"/>
        <v>31513</v>
      </c>
      <c r="F59" s="4">
        <f t="shared" si="25"/>
        <v>11</v>
      </c>
      <c r="G59" s="26">
        <f t="shared" ref="G59:I59" si="46">G433+G810+G1183</f>
        <v>1495338</v>
      </c>
      <c r="H59" s="48">
        <f t="shared" si="46"/>
        <v>3</v>
      </c>
      <c r="I59" s="26">
        <f t="shared" si="46"/>
        <v>372180</v>
      </c>
      <c r="J59" s="26">
        <f t="shared" si="27"/>
        <v>1867518</v>
      </c>
    </row>
    <row r="60" spans="1:10" x14ac:dyDescent="0.25">
      <c r="A60" s="1">
        <v>20</v>
      </c>
      <c r="B60" s="11">
        <f t="shared" si="23"/>
        <v>18670</v>
      </c>
      <c r="C60" s="11">
        <f t="shared" si="28"/>
        <v>140967.5</v>
      </c>
      <c r="D60" s="11">
        <f t="shared" si="29"/>
        <v>130705.5</v>
      </c>
      <c r="E60" s="11">
        <f t="shared" si="24"/>
        <v>28932</v>
      </c>
      <c r="F60" s="4">
        <f t="shared" si="25"/>
        <v>11</v>
      </c>
      <c r="G60" s="26">
        <f t="shared" ref="G60:I60" si="47">G434+G811+G1184</f>
        <v>1374938</v>
      </c>
      <c r="H60" s="48">
        <f t="shared" si="47"/>
        <v>2</v>
      </c>
      <c r="I60" s="26">
        <f t="shared" si="47"/>
        <v>248120</v>
      </c>
      <c r="J60" s="26">
        <f t="shared" si="27"/>
        <v>1623058</v>
      </c>
    </row>
    <row r="61" spans="1:10" x14ac:dyDescent="0.25">
      <c r="A61" s="1">
        <v>21</v>
      </c>
      <c r="B61" s="11">
        <f t="shared" si="23"/>
        <v>61872</v>
      </c>
      <c r="C61" s="11">
        <f t="shared" si="28"/>
        <v>130705.5</v>
      </c>
      <c r="D61" s="11">
        <f t="shared" si="29"/>
        <v>160301.5</v>
      </c>
      <c r="E61" s="11">
        <f t="shared" si="24"/>
        <v>32276</v>
      </c>
      <c r="F61" s="4">
        <f t="shared" si="25"/>
        <v>11</v>
      </c>
      <c r="G61" s="26">
        <f t="shared" ref="G61:I61" si="48">G435+G812+G1185</f>
        <v>1704259</v>
      </c>
      <c r="H61" s="48">
        <f t="shared" si="48"/>
        <v>3</v>
      </c>
      <c r="I61" s="26">
        <f t="shared" si="48"/>
        <v>372180</v>
      </c>
      <c r="J61" s="26">
        <f t="shared" si="27"/>
        <v>2076439</v>
      </c>
    </row>
    <row r="62" spans="1:10" x14ac:dyDescent="0.25">
      <c r="A62" s="1">
        <v>22</v>
      </c>
      <c r="B62" s="11">
        <f t="shared" si="23"/>
        <v>33336</v>
      </c>
      <c r="C62" s="11">
        <f t="shared" si="28"/>
        <v>160301.5</v>
      </c>
      <c r="D62" s="11">
        <f t="shared" si="29"/>
        <v>159832.5</v>
      </c>
      <c r="E62" s="11">
        <f t="shared" si="24"/>
        <v>33805</v>
      </c>
      <c r="F62" s="4">
        <f t="shared" si="25"/>
        <v>11</v>
      </c>
      <c r="G62" s="26">
        <f t="shared" ref="G62:I62" si="49">G436+G813+G1186</f>
        <v>1706079</v>
      </c>
      <c r="H62" s="48">
        <f t="shared" si="49"/>
        <v>2</v>
      </c>
      <c r="I62" s="26">
        <f t="shared" si="49"/>
        <v>248120</v>
      </c>
      <c r="J62" s="26">
        <f t="shared" si="27"/>
        <v>1954199</v>
      </c>
    </row>
    <row r="63" spans="1:10" x14ac:dyDescent="0.25">
      <c r="A63" s="1">
        <v>23</v>
      </c>
      <c r="B63" s="11">
        <f t="shared" si="23"/>
        <v>0</v>
      </c>
      <c r="C63" s="11">
        <f t="shared" si="28"/>
        <v>159832.5</v>
      </c>
      <c r="D63" s="11">
        <f t="shared" si="29"/>
        <v>159832.5</v>
      </c>
      <c r="E63" s="11">
        <f t="shared" si="24"/>
        <v>0</v>
      </c>
      <c r="F63" s="4">
        <f t="shared" si="25"/>
        <v>11</v>
      </c>
      <c r="G63" s="26">
        <f t="shared" ref="G63:I63" si="50">G437+G814+G1187</f>
        <v>1706079</v>
      </c>
      <c r="H63" s="48">
        <f t="shared" si="50"/>
        <v>0</v>
      </c>
      <c r="I63" s="26">
        <f t="shared" si="50"/>
        <v>0</v>
      </c>
      <c r="J63" s="26">
        <f t="shared" si="27"/>
        <v>1706079</v>
      </c>
    </row>
    <row r="64" spans="1:10" x14ac:dyDescent="0.25">
      <c r="A64" s="1">
        <v>24</v>
      </c>
      <c r="B64" s="11">
        <f t="shared" si="23"/>
        <v>29154</v>
      </c>
      <c r="C64" s="11">
        <f t="shared" si="28"/>
        <v>159832.5</v>
      </c>
      <c r="D64" s="11">
        <f t="shared" si="29"/>
        <v>153709.5</v>
      </c>
      <c r="E64" s="11">
        <f t="shared" si="24"/>
        <v>35277</v>
      </c>
      <c r="F64" s="4">
        <f t="shared" si="25"/>
        <v>11</v>
      </c>
      <c r="G64" s="26">
        <f t="shared" ref="G64:I64" si="51">G438+G815+G1188</f>
        <v>1618853</v>
      </c>
      <c r="H64" s="48">
        <f t="shared" si="51"/>
        <v>2</v>
      </c>
      <c r="I64" s="26">
        <f t="shared" si="51"/>
        <v>248120</v>
      </c>
      <c r="J64" s="26">
        <f t="shared" si="27"/>
        <v>1866973</v>
      </c>
    </row>
    <row r="65" spans="1:18" x14ac:dyDescent="0.25">
      <c r="A65" s="1">
        <v>25</v>
      </c>
      <c r="B65" s="11">
        <f t="shared" si="23"/>
        <v>30324</v>
      </c>
      <c r="C65" s="11">
        <f t="shared" si="28"/>
        <v>153709.5</v>
      </c>
      <c r="D65" s="11">
        <f t="shared" si="29"/>
        <v>153001.5</v>
      </c>
      <c r="E65" s="11">
        <f t="shared" si="24"/>
        <v>31032</v>
      </c>
      <c r="F65" s="4">
        <f t="shared" si="25"/>
        <v>11</v>
      </c>
      <c r="G65" s="26">
        <f t="shared" ref="G65:I65" si="52">G439+G816+G1189</f>
        <v>1622140</v>
      </c>
      <c r="H65" s="48">
        <f t="shared" si="52"/>
        <v>2</v>
      </c>
      <c r="I65" s="26">
        <f t="shared" si="52"/>
        <v>248120</v>
      </c>
      <c r="J65" s="26">
        <f t="shared" si="27"/>
        <v>1870260</v>
      </c>
    </row>
    <row r="66" spans="1:18" x14ac:dyDescent="0.25">
      <c r="A66" s="1">
        <v>26</v>
      </c>
      <c r="B66" s="11">
        <f t="shared" si="23"/>
        <v>29820</v>
      </c>
      <c r="C66" s="11">
        <f t="shared" si="28"/>
        <v>153001.5</v>
      </c>
      <c r="D66" s="11">
        <f t="shared" si="29"/>
        <v>150662.5</v>
      </c>
      <c r="E66" s="11">
        <f t="shared" si="24"/>
        <v>32159</v>
      </c>
      <c r="F66" s="4">
        <f t="shared" si="25"/>
        <v>11</v>
      </c>
      <c r="G66" s="26">
        <f t="shared" ref="G66:I66" si="53">G440+G817+G1190</f>
        <v>1603701</v>
      </c>
      <c r="H66" s="48">
        <f t="shared" si="53"/>
        <v>2</v>
      </c>
      <c r="I66" s="26">
        <f t="shared" si="53"/>
        <v>248120</v>
      </c>
      <c r="J66" s="26">
        <f t="shared" si="27"/>
        <v>1851821</v>
      </c>
    </row>
    <row r="67" spans="1:18" x14ac:dyDescent="0.25">
      <c r="A67" s="1">
        <v>27</v>
      </c>
      <c r="B67" s="11">
        <f t="shared" si="23"/>
        <v>32190</v>
      </c>
      <c r="C67" s="11">
        <f t="shared" si="28"/>
        <v>150662.5</v>
      </c>
      <c r="D67" s="11">
        <f t="shared" si="29"/>
        <v>149805.5</v>
      </c>
      <c r="E67" s="11">
        <f t="shared" si="24"/>
        <v>33047</v>
      </c>
      <c r="F67" s="4">
        <f t="shared" si="25"/>
        <v>11</v>
      </c>
      <c r="G67" s="26">
        <f t="shared" ref="G67:I67" si="54">G441+G818+G1191</f>
        <v>1591949</v>
      </c>
      <c r="H67" s="48">
        <f t="shared" si="54"/>
        <v>3</v>
      </c>
      <c r="I67" s="26">
        <f t="shared" si="54"/>
        <v>372180</v>
      </c>
      <c r="J67" s="26">
        <f t="shared" si="27"/>
        <v>1964129</v>
      </c>
    </row>
    <row r="68" spans="1:18" x14ac:dyDescent="0.25">
      <c r="A68" s="1">
        <v>28</v>
      </c>
      <c r="B68" s="11">
        <f t="shared" si="23"/>
        <v>0</v>
      </c>
      <c r="C68" s="11">
        <f t="shared" si="28"/>
        <v>149805.5</v>
      </c>
      <c r="D68" s="11">
        <f t="shared" si="29"/>
        <v>115495.5</v>
      </c>
      <c r="E68" s="11">
        <f t="shared" si="24"/>
        <v>34310</v>
      </c>
      <c r="F68" s="4">
        <f t="shared" si="25"/>
        <v>11</v>
      </c>
      <c r="G68" s="26">
        <f t="shared" ref="G68:I68" si="55">G442+G819+G1192</f>
        <v>1208701</v>
      </c>
      <c r="H68" s="48">
        <f t="shared" si="55"/>
        <v>0</v>
      </c>
      <c r="I68" s="26">
        <f t="shared" si="55"/>
        <v>0</v>
      </c>
      <c r="J68" s="26">
        <f t="shared" si="27"/>
        <v>1208701</v>
      </c>
    </row>
    <row r="69" spans="1:18" x14ac:dyDescent="0.25">
      <c r="A69" s="1">
        <v>29</v>
      </c>
      <c r="B69" s="11">
        <f t="shared" si="23"/>
        <v>46550</v>
      </c>
      <c r="C69" s="11">
        <f t="shared" si="28"/>
        <v>115495.5</v>
      </c>
      <c r="D69" s="11">
        <f t="shared" si="29"/>
        <v>127468.5</v>
      </c>
      <c r="E69" s="11">
        <f t="shared" si="24"/>
        <v>34577</v>
      </c>
      <c r="F69" s="4">
        <f t="shared" si="25"/>
        <v>11</v>
      </c>
      <c r="G69" s="26">
        <f t="shared" ref="G69:I69" si="56">G443+G820+G1193</f>
        <v>1349447</v>
      </c>
      <c r="H69" s="48">
        <f t="shared" si="56"/>
        <v>3</v>
      </c>
      <c r="I69" s="26">
        <f t="shared" si="56"/>
        <v>372180</v>
      </c>
      <c r="J69" s="26">
        <f t="shared" si="27"/>
        <v>1721627</v>
      </c>
      <c r="O69">
        <f>O71/$M$43</f>
        <v>56.027096774193545</v>
      </c>
      <c r="P69">
        <f>SUM(H41:H71)</f>
        <v>56</v>
      </c>
    </row>
    <row r="70" spans="1:18" x14ac:dyDescent="0.25">
      <c r="A70" s="1">
        <v>30</v>
      </c>
      <c r="B70" s="11">
        <f t="shared" si="23"/>
        <v>0</v>
      </c>
      <c r="C70" s="11">
        <f t="shared" si="28"/>
        <v>127468.5</v>
      </c>
      <c r="D70" s="11">
        <f t="shared" si="29"/>
        <v>127468.5</v>
      </c>
      <c r="E70" s="11">
        <f t="shared" si="24"/>
        <v>0</v>
      </c>
      <c r="F70" s="4">
        <f t="shared" si="25"/>
        <v>11</v>
      </c>
      <c r="G70" s="26">
        <f t="shared" ref="G70:I70" si="57">G444+G821+G1194</f>
        <v>1349447</v>
      </c>
      <c r="H70" s="48">
        <f t="shared" si="57"/>
        <v>0</v>
      </c>
      <c r="I70" s="26">
        <f t="shared" si="57"/>
        <v>0</v>
      </c>
      <c r="J70" s="26">
        <f t="shared" si="27"/>
        <v>1349447</v>
      </c>
    </row>
    <row r="71" spans="1:18" s="35" customFormat="1" ht="15.75" thickBot="1" x14ac:dyDescent="0.3">
      <c r="A71" s="29">
        <v>31</v>
      </c>
      <c r="B71" s="11">
        <f t="shared" si="23"/>
        <v>31440</v>
      </c>
      <c r="C71" s="21">
        <f t="shared" si="28"/>
        <v>127468.5</v>
      </c>
      <c r="D71" s="21">
        <f t="shared" si="29"/>
        <v>124782.5</v>
      </c>
      <c r="E71" s="11">
        <f t="shared" si="24"/>
        <v>34126</v>
      </c>
      <c r="F71" s="4">
        <f t="shared" si="25"/>
        <v>11</v>
      </c>
      <c r="G71" s="26">
        <f t="shared" ref="G71:I71" si="58">G445+G822+G1195</f>
        <v>1328409</v>
      </c>
      <c r="H71" s="48">
        <f t="shared" si="58"/>
        <v>2</v>
      </c>
      <c r="I71" s="26">
        <f t="shared" si="58"/>
        <v>248120</v>
      </c>
      <c r="J71" s="26">
        <f t="shared" si="27"/>
        <v>1576529</v>
      </c>
      <c r="K71" s="31">
        <f>SUM(J41:J71)</f>
        <v>57953134</v>
      </c>
      <c r="L71" s="32" t="s">
        <v>114</v>
      </c>
      <c r="M71" s="28">
        <f>SUM(G41:G71)</f>
        <v>51005774</v>
      </c>
      <c r="N71" s="33" t="s">
        <v>70</v>
      </c>
      <c r="O71" s="34">
        <f>SUM(I41:I71)</f>
        <v>6947360</v>
      </c>
      <c r="R71"/>
    </row>
    <row r="72" spans="1:18" x14ac:dyDescent="0.25">
      <c r="A72" s="36">
        <v>32</v>
      </c>
      <c r="B72" s="11">
        <f t="shared" si="23"/>
        <v>0</v>
      </c>
      <c r="C72" s="22">
        <f t="shared" si="28"/>
        <v>124782.5</v>
      </c>
      <c r="D72" s="22">
        <f t="shared" si="29"/>
        <v>124782.5</v>
      </c>
      <c r="E72" s="11">
        <f t="shared" si="24"/>
        <v>0</v>
      </c>
      <c r="F72" s="4">
        <f t="shared" si="25"/>
        <v>11</v>
      </c>
      <c r="G72" s="26">
        <f t="shared" ref="G72:I72" si="59">G446+G823+G1196</f>
        <v>1328409</v>
      </c>
      <c r="H72" s="48">
        <f t="shared" si="59"/>
        <v>0</v>
      </c>
      <c r="I72" s="26">
        <f t="shared" si="59"/>
        <v>0</v>
      </c>
      <c r="J72" s="26">
        <f t="shared" si="27"/>
        <v>1328409</v>
      </c>
    </row>
    <row r="73" spans="1:18" x14ac:dyDescent="0.25">
      <c r="A73" s="1">
        <v>33</v>
      </c>
      <c r="B73" s="11">
        <f t="shared" si="23"/>
        <v>45200</v>
      </c>
      <c r="C73" s="11">
        <f t="shared" si="28"/>
        <v>124782.5</v>
      </c>
      <c r="D73" s="11">
        <f t="shared" si="29"/>
        <v>134978.5</v>
      </c>
      <c r="E73" s="11">
        <f t="shared" si="24"/>
        <v>35004</v>
      </c>
      <c r="F73" s="4">
        <f t="shared" si="25"/>
        <v>11</v>
      </c>
      <c r="G73" s="26">
        <f t="shared" ref="G73:I73" si="60">G447+G824+G1197</f>
        <v>1446372</v>
      </c>
      <c r="H73" s="48">
        <f t="shared" si="60"/>
        <v>2</v>
      </c>
      <c r="I73" s="26">
        <f t="shared" si="60"/>
        <v>248120</v>
      </c>
      <c r="J73" s="26">
        <f t="shared" si="27"/>
        <v>1694492</v>
      </c>
    </row>
    <row r="74" spans="1:18" x14ac:dyDescent="0.25">
      <c r="A74" s="1">
        <v>34</v>
      </c>
      <c r="B74" s="11">
        <f t="shared" si="23"/>
        <v>30506</v>
      </c>
      <c r="C74" s="11">
        <f t="shared" si="28"/>
        <v>134978.5</v>
      </c>
      <c r="D74" s="11">
        <f t="shared" si="29"/>
        <v>135163.5</v>
      </c>
      <c r="E74" s="11">
        <f t="shared" si="24"/>
        <v>30321</v>
      </c>
      <c r="F74" s="4">
        <f t="shared" si="25"/>
        <v>11</v>
      </c>
      <c r="G74" s="26">
        <f t="shared" ref="G74:I74" si="61">G448+G825+G1198</f>
        <v>1432152</v>
      </c>
      <c r="H74" s="48">
        <f t="shared" si="61"/>
        <v>2</v>
      </c>
      <c r="I74" s="26">
        <f t="shared" si="61"/>
        <v>248120</v>
      </c>
      <c r="J74" s="26">
        <f t="shared" si="27"/>
        <v>1680272</v>
      </c>
    </row>
    <row r="75" spans="1:18" x14ac:dyDescent="0.25">
      <c r="A75" s="1">
        <v>35</v>
      </c>
      <c r="B75" s="11">
        <f t="shared" si="23"/>
        <v>11100</v>
      </c>
      <c r="C75" s="11">
        <f t="shared" si="28"/>
        <v>135163.5</v>
      </c>
      <c r="D75" s="11">
        <f t="shared" si="29"/>
        <v>111283.5</v>
      </c>
      <c r="E75" s="11">
        <f t="shared" si="24"/>
        <v>34980</v>
      </c>
      <c r="F75" s="4">
        <f t="shared" si="25"/>
        <v>11</v>
      </c>
      <c r="G75" s="26">
        <f t="shared" ref="G75:I75" si="62">G449+G826+G1199</f>
        <v>1152259</v>
      </c>
      <c r="H75" s="48">
        <f t="shared" si="62"/>
        <v>1</v>
      </c>
      <c r="I75" s="26">
        <f t="shared" si="62"/>
        <v>124060</v>
      </c>
      <c r="J75" s="26">
        <f t="shared" si="27"/>
        <v>1276319</v>
      </c>
    </row>
    <row r="76" spans="1:18" x14ac:dyDescent="0.25">
      <c r="A76" s="1">
        <v>36</v>
      </c>
      <c r="B76" s="11">
        <f t="shared" si="23"/>
        <v>31460</v>
      </c>
      <c r="C76" s="11">
        <f t="shared" si="28"/>
        <v>111283.5</v>
      </c>
      <c r="D76" s="11">
        <f t="shared" si="29"/>
        <v>109490.5</v>
      </c>
      <c r="E76" s="11">
        <f t="shared" si="24"/>
        <v>33253</v>
      </c>
      <c r="F76" s="4">
        <f t="shared" si="25"/>
        <v>11</v>
      </c>
      <c r="G76" s="26">
        <f t="shared" ref="G76:I76" si="63">G450+G827+G1200</f>
        <v>1118616</v>
      </c>
      <c r="H76" s="48">
        <f t="shared" si="63"/>
        <v>2</v>
      </c>
      <c r="I76" s="26">
        <f t="shared" si="63"/>
        <v>248120</v>
      </c>
      <c r="J76" s="26">
        <f t="shared" si="27"/>
        <v>1366736</v>
      </c>
    </row>
    <row r="77" spans="1:18" x14ac:dyDescent="0.25">
      <c r="A77" s="1">
        <v>37</v>
      </c>
      <c r="B77" s="11">
        <f t="shared" si="23"/>
        <v>0</v>
      </c>
      <c r="C77" s="11">
        <f t="shared" si="28"/>
        <v>109490.5</v>
      </c>
      <c r="D77" s="11">
        <f t="shared" si="29"/>
        <v>109490.5</v>
      </c>
      <c r="E77" s="11">
        <f t="shared" si="24"/>
        <v>0</v>
      </c>
      <c r="F77" s="4">
        <f t="shared" si="25"/>
        <v>11</v>
      </c>
      <c r="G77" s="26">
        <f t="shared" ref="G77:I77" si="64">G451+G828+G1201</f>
        <v>1118616</v>
      </c>
      <c r="H77" s="48">
        <f t="shared" si="64"/>
        <v>0</v>
      </c>
      <c r="I77" s="26">
        <f t="shared" si="64"/>
        <v>0</v>
      </c>
      <c r="J77" s="26">
        <f t="shared" si="27"/>
        <v>1118616</v>
      </c>
    </row>
    <row r="78" spans="1:18" x14ac:dyDescent="0.25">
      <c r="A78" s="1">
        <v>38</v>
      </c>
      <c r="B78" s="11">
        <f t="shared" si="23"/>
        <v>27270</v>
      </c>
      <c r="C78" s="11">
        <f t="shared" si="28"/>
        <v>109490.5</v>
      </c>
      <c r="D78" s="11">
        <f t="shared" si="29"/>
        <v>105225.5</v>
      </c>
      <c r="E78" s="11">
        <f t="shared" si="24"/>
        <v>31535</v>
      </c>
      <c r="F78" s="4">
        <f t="shared" si="25"/>
        <v>11</v>
      </c>
      <c r="G78" s="26">
        <f t="shared" ref="G78:I78" si="65">G452+G829+G1202</f>
        <v>1062373</v>
      </c>
      <c r="H78" s="48">
        <f t="shared" si="65"/>
        <v>3</v>
      </c>
      <c r="I78" s="26">
        <f t="shared" si="65"/>
        <v>372180</v>
      </c>
      <c r="J78" s="26">
        <f t="shared" si="27"/>
        <v>1434553</v>
      </c>
    </row>
    <row r="79" spans="1:18" x14ac:dyDescent="0.25">
      <c r="A79" s="1">
        <v>39</v>
      </c>
      <c r="B79" s="11">
        <f t="shared" si="23"/>
        <v>0</v>
      </c>
      <c r="C79" s="11">
        <f t="shared" si="28"/>
        <v>105225.5</v>
      </c>
      <c r="D79" s="11">
        <f t="shared" si="29"/>
        <v>105225.5</v>
      </c>
      <c r="E79" s="11">
        <f t="shared" si="24"/>
        <v>0</v>
      </c>
      <c r="F79" s="4">
        <f t="shared" si="25"/>
        <v>11</v>
      </c>
      <c r="G79" s="26">
        <f t="shared" ref="G79:I79" si="66">G453+G830+G1203</f>
        <v>1062373</v>
      </c>
      <c r="H79" s="48">
        <f t="shared" si="66"/>
        <v>0</v>
      </c>
      <c r="I79" s="26">
        <f t="shared" si="66"/>
        <v>0</v>
      </c>
      <c r="J79" s="26">
        <f t="shared" si="27"/>
        <v>1062373</v>
      </c>
    </row>
    <row r="80" spans="1:18" x14ac:dyDescent="0.25">
      <c r="A80" s="1">
        <v>40</v>
      </c>
      <c r="B80" s="11">
        <f t="shared" si="23"/>
        <v>3400</v>
      </c>
      <c r="C80" s="11">
        <f t="shared" si="28"/>
        <v>105225.5</v>
      </c>
      <c r="D80" s="11">
        <f t="shared" si="29"/>
        <v>108625.5</v>
      </c>
      <c r="E80" s="11">
        <f t="shared" si="24"/>
        <v>0</v>
      </c>
      <c r="F80" s="4">
        <f t="shared" si="25"/>
        <v>11</v>
      </c>
      <c r="G80" s="26">
        <f t="shared" ref="G80:I80" si="67">G454+G831+G1204</f>
        <v>1099773</v>
      </c>
      <c r="H80" s="48">
        <f t="shared" si="67"/>
        <v>1</v>
      </c>
      <c r="I80" s="26">
        <f t="shared" si="67"/>
        <v>124060</v>
      </c>
      <c r="J80" s="26">
        <f t="shared" si="27"/>
        <v>1223833</v>
      </c>
    </row>
    <row r="81" spans="1:10" x14ac:dyDescent="0.25">
      <c r="A81" s="1">
        <v>41</v>
      </c>
      <c r="B81" s="11">
        <f t="shared" si="23"/>
        <v>7650</v>
      </c>
      <c r="C81" s="11">
        <f t="shared" si="28"/>
        <v>108625.5</v>
      </c>
      <c r="D81" s="11">
        <f>C81+B81-E81</f>
        <v>116275.5</v>
      </c>
      <c r="E81" s="11">
        <f t="shared" si="24"/>
        <v>0</v>
      </c>
      <c r="F81" s="4">
        <f t="shared" si="25"/>
        <v>11</v>
      </c>
      <c r="G81" s="26">
        <f t="shared" ref="G81:I81" si="68">G455+G832+G1205</f>
        <v>1183923</v>
      </c>
      <c r="H81" s="48">
        <f t="shared" si="68"/>
        <v>1</v>
      </c>
      <c r="I81" s="26">
        <f t="shared" si="68"/>
        <v>124060</v>
      </c>
      <c r="J81" s="26">
        <f t="shared" si="27"/>
        <v>1307983</v>
      </c>
    </row>
    <row r="82" spans="1:10" x14ac:dyDescent="0.25">
      <c r="A82" s="1">
        <v>42</v>
      </c>
      <c r="B82" s="11">
        <f t="shared" si="23"/>
        <v>2125</v>
      </c>
      <c r="C82" s="11">
        <f t="shared" si="28"/>
        <v>116275.5</v>
      </c>
      <c r="D82" s="11">
        <f>C82+B82-E82</f>
        <v>118400.5</v>
      </c>
      <c r="E82" s="11">
        <f t="shared" si="24"/>
        <v>0</v>
      </c>
      <c r="F82" s="4">
        <f t="shared" si="25"/>
        <v>11</v>
      </c>
      <c r="G82" s="26">
        <f t="shared" ref="G82:I82" si="69">G456+G833+G1206</f>
        <v>1207298</v>
      </c>
      <c r="H82" s="48">
        <f t="shared" si="69"/>
        <v>1</v>
      </c>
      <c r="I82" s="26">
        <f t="shared" si="69"/>
        <v>124060</v>
      </c>
      <c r="J82" s="26">
        <f t="shared" si="27"/>
        <v>1331358</v>
      </c>
    </row>
    <row r="83" spans="1:10" x14ac:dyDescent="0.25">
      <c r="A83" s="1">
        <v>43</v>
      </c>
      <c r="B83" s="11">
        <f t="shared" si="23"/>
        <v>1890</v>
      </c>
      <c r="C83" s="11">
        <f t="shared" si="28"/>
        <v>118400.5</v>
      </c>
      <c r="D83" s="11">
        <f>C83+B83-E83</f>
        <v>120290.5</v>
      </c>
      <c r="E83" s="11">
        <f t="shared" si="24"/>
        <v>0</v>
      </c>
      <c r="F83" s="4">
        <f t="shared" si="25"/>
        <v>11</v>
      </c>
      <c r="G83" s="26">
        <f t="shared" ref="G83:I83" si="70">G457+G834+G1207</f>
        <v>1228088</v>
      </c>
      <c r="H83" s="48">
        <f t="shared" si="70"/>
        <v>1</v>
      </c>
      <c r="I83" s="26">
        <f t="shared" si="70"/>
        <v>124060</v>
      </c>
      <c r="J83" s="26">
        <f t="shared" si="27"/>
        <v>1352148</v>
      </c>
    </row>
    <row r="84" spans="1:10" x14ac:dyDescent="0.25">
      <c r="A84" s="1">
        <v>44</v>
      </c>
      <c r="B84" s="11">
        <f t="shared" si="23"/>
        <v>0</v>
      </c>
      <c r="C84" s="11">
        <f t="shared" si="28"/>
        <v>120290.5</v>
      </c>
      <c r="D84" s="11">
        <f>C84+B84-E84</f>
        <v>120290.5</v>
      </c>
      <c r="E84" s="11">
        <f t="shared" si="24"/>
        <v>0</v>
      </c>
      <c r="F84" s="4">
        <f t="shared" si="25"/>
        <v>11</v>
      </c>
      <c r="G84" s="26">
        <f t="shared" ref="G84:I84" si="71">G458+G835+G1208</f>
        <v>1228088</v>
      </c>
      <c r="H84" s="48">
        <f t="shared" si="71"/>
        <v>0</v>
      </c>
      <c r="I84" s="26">
        <f t="shared" si="71"/>
        <v>0</v>
      </c>
      <c r="J84" s="26">
        <f t="shared" si="27"/>
        <v>1228088</v>
      </c>
    </row>
    <row r="85" spans="1:10" x14ac:dyDescent="0.25">
      <c r="A85" s="1">
        <v>45</v>
      </c>
      <c r="B85" s="11">
        <f t="shared" si="23"/>
        <v>0</v>
      </c>
      <c r="C85" s="11">
        <f t="shared" si="28"/>
        <v>120290.5</v>
      </c>
      <c r="D85" s="11">
        <f t="shared" si="29"/>
        <v>120290.5</v>
      </c>
      <c r="E85" s="11">
        <f t="shared" si="24"/>
        <v>0</v>
      </c>
      <c r="F85" s="4">
        <f t="shared" si="25"/>
        <v>11</v>
      </c>
      <c r="G85" s="26">
        <f t="shared" ref="G85:I85" si="72">G459+G836+G1209</f>
        <v>1228088</v>
      </c>
      <c r="H85" s="48">
        <f t="shared" si="72"/>
        <v>0</v>
      </c>
      <c r="I85" s="26">
        <f t="shared" si="72"/>
        <v>0</v>
      </c>
      <c r="J85" s="26">
        <f t="shared" si="27"/>
        <v>1228088</v>
      </c>
    </row>
    <row r="86" spans="1:10" x14ac:dyDescent="0.25">
      <c r="A86" s="1">
        <v>46</v>
      </c>
      <c r="B86" s="11">
        <f t="shared" si="23"/>
        <v>0</v>
      </c>
      <c r="C86" s="11">
        <f t="shared" si="28"/>
        <v>120290.5</v>
      </c>
      <c r="D86" s="11">
        <f>C86+B86-E86</f>
        <v>120290.5</v>
      </c>
      <c r="E86" s="11">
        <f t="shared" si="24"/>
        <v>0</v>
      </c>
      <c r="F86" s="4">
        <f t="shared" si="25"/>
        <v>11</v>
      </c>
      <c r="G86" s="26">
        <f t="shared" ref="G86:I86" si="73">G460+G837+G1210</f>
        <v>1228088</v>
      </c>
      <c r="H86" s="48">
        <f t="shared" si="73"/>
        <v>0</v>
      </c>
      <c r="I86" s="26">
        <f t="shared" si="73"/>
        <v>0</v>
      </c>
      <c r="J86" s="26">
        <f t="shared" si="27"/>
        <v>1228088</v>
      </c>
    </row>
    <row r="87" spans="1:10" x14ac:dyDescent="0.25">
      <c r="A87" s="1">
        <v>47</v>
      </c>
      <c r="B87" s="11">
        <f t="shared" si="23"/>
        <v>3460</v>
      </c>
      <c r="C87" s="11">
        <f t="shared" si="28"/>
        <v>120290.5</v>
      </c>
      <c r="D87" s="11">
        <f>C87+B87-E87</f>
        <v>123750.5</v>
      </c>
      <c r="E87" s="11">
        <f t="shared" si="24"/>
        <v>0</v>
      </c>
      <c r="F87" s="4">
        <f t="shared" si="25"/>
        <v>11</v>
      </c>
      <c r="G87" s="26">
        <f t="shared" ref="G87:I87" si="74">G461+G838+G1211</f>
        <v>1266148</v>
      </c>
      <c r="H87" s="48">
        <f t="shared" si="74"/>
        <v>1</v>
      </c>
      <c r="I87" s="26">
        <f t="shared" si="74"/>
        <v>124060</v>
      </c>
      <c r="J87" s="26">
        <f t="shared" si="27"/>
        <v>1390208</v>
      </c>
    </row>
    <row r="88" spans="1:10" x14ac:dyDescent="0.25">
      <c r="A88" s="1">
        <v>48</v>
      </c>
      <c r="B88" s="11">
        <f t="shared" si="23"/>
        <v>3470</v>
      </c>
      <c r="C88" s="11">
        <f t="shared" si="28"/>
        <v>123750.5</v>
      </c>
      <c r="D88" s="11">
        <f>C88+B88-E88</f>
        <v>127220.5</v>
      </c>
      <c r="E88" s="11">
        <f t="shared" si="24"/>
        <v>0</v>
      </c>
      <c r="F88" s="4">
        <f t="shared" si="25"/>
        <v>11</v>
      </c>
      <c r="G88" s="26">
        <f t="shared" ref="G88:I88" si="75">G462+G839+G1212</f>
        <v>1304318</v>
      </c>
      <c r="H88" s="48">
        <f t="shared" si="75"/>
        <v>1</v>
      </c>
      <c r="I88" s="26">
        <f t="shared" si="75"/>
        <v>124060</v>
      </c>
      <c r="J88" s="26">
        <f t="shared" si="27"/>
        <v>1428378</v>
      </c>
    </row>
    <row r="89" spans="1:10" x14ac:dyDescent="0.25">
      <c r="A89" s="1">
        <v>49</v>
      </c>
      <c r="B89" s="11">
        <f t="shared" si="23"/>
        <v>0</v>
      </c>
      <c r="C89" s="11">
        <f t="shared" si="28"/>
        <v>127220.5</v>
      </c>
      <c r="D89" s="11">
        <f>C89+B89-E89</f>
        <v>127220.5</v>
      </c>
      <c r="E89" s="11">
        <f t="shared" si="24"/>
        <v>0</v>
      </c>
      <c r="F89" s="4">
        <f t="shared" si="25"/>
        <v>11</v>
      </c>
      <c r="G89" s="26">
        <f t="shared" ref="G89:I89" si="76">G463+G840+G1213</f>
        <v>1304318</v>
      </c>
      <c r="H89" s="48">
        <f t="shared" si="76"/>
        <v>0</v>
      </c>
      <c r="I89" s="26">
        <f t="shared" si="76"/>
        <v>0</v>
      </c>
      <c r="J89" s="26">
        <f t="shared" si="27"/>
        <v>1304318</v>
      </c>
    </row>
    <row r="90" spans="1:10" x14ac:dyDescent="0.25">
      <c r="A90" s="1">
        <v>50</v>
      </c>
      <c r="B90" s="11">
        <f t="shared" si="23"/>
        <v>0</v>
      </c>
      <c r="C90" s="11">
        <f t="shared" si="28"/>
        <v>127220.5</v>
      </c>
      <c r="D90" s="11">
        <f t="shared" si="29"/>
        <v>127220.5</v>
      </c>
      <c r="E90" s="11">
        <f t="shared" si="24"/>
        <v>0</v>
      </c>
      <c r="F90" s="4">
        <f t="shared" si="25"/>
        <v>11</v>
      </c>
      <c r="G90" s="26">
        <f t="shared" ref="G90:I90" si="77">G464+G841+G1214</f>
        <v>1304318</v>
      </c>
      <c r="H90" s="48">
        <f t="shared" si="77"/>
        <v>0</v>
      </c>
      <c r="I90" s="26">
        <f t="shared" si="77"/>
        <v>0</v>
      </c>
      <c r="J90" s="26">
        <f t="shared" si="27"/>
        <v>1304318</v>
      </c>
    </row>
    <row r="91" spans="1:10" x14ac:dyDescent="0.25">
      <c r="A91" s="1">
        <v>51</v>
      </c>
      <c r="B91" s="11">
        <f t="shared" si="23"/>
        <v>0</v>
      </c>
      <c r="C91" s="11">
        <f t="shared" si="28"/>
        <v>127220.5</v>
      </c>
      <c r="D91" s="11">
        <f t="shared" si="29"/>
        <v>127220.5</v>
      </c>
      <c r="E91" s="11">
        <f t="shared" si="24"/>
        <v>0</v>
      </c>
      <c r="F91" s="4">
        <f t="shared" si="25"/>
        <v>11</v>
      </c>
      <c r="G91" s="26">
        <f t="shared" ref="G91:I91" si="78">G465+G842+G1215</f>
        <v>1304318</v>
      </c>
      <c r="H91" s="48">
        <f t="shared" si="78"/>
        <v>0</v>
      </c>
      <c r="I91" s="26">
        <f t="shared" si="78"/>
        <v>0</v>
      </c>
      <c r="J91" s="26">
        <f t="shared" si="27"/>
        <v>1304318</v>
      </c>
    </row>
    <row r="92" spans="1:10" x14ac:dyDescent="0.25">
      <c r="A92" s="1">
        <v>52</v>
      </c>
      <c r="B92" s="11">
        <f t="shared" si="23"/>
        <v>38739</v>
      </c>
      <c r="C92" s="11">
        <f t="shared" si="28"/>
        <v>127220.5</v>
      </c>
      <c r="D92" s="11">
        <f t="shared" si="29"/>
        <v>134159.5</v>
      </c>
      <c r="E92" s="11">
        <f t="shared" si="24"/>
        <v>31800</v>
      </c>
      <c r="F92" s="4">
        <f t="shared" si="25"/>
        <v>11</v>
      </c>
      <c r="G92" s="26">
        <f t="shared" ref="G92:I92" si="79">G466+G843+G1216</f>
        <v>1403354</v>
      </c>
      <c r="H92" s="48">
        <f t="shared" si="79"/>
        <v>2</v>
      </c>
      <c r="I92" s="26">
        <f t="shared" si="79"/>
        <v>248120</v>
      </c>
      <c r="J92" s="26">
        <f t="shared" si="27"/>
        <v>1651474</v>
      </c>
    </row>
    <row r="93" spans="1:10" x14ac:dyDescent="0.25">
      <c r="A93" s="1">
        <v>53</v>
      </c>
      <c r="B93" s="11">
        <f t="shared" si="23"/>
        <v>4250</v>
      </c>
      <c r="C93" s="11">
        <f t="shared" si="28"/>
        <v>134159.5</v>
      </c>
      <c r="D93" s="11">
        <f t="shared" si="29"/>
        <v>106476.5</v>
      </c>
      <c r="E93" s="11">
        <f t="shared" si="24"/>
        <v>31933</v>
      </c>
      <c r="F93" s="4">
        <f t="shared" si="25"/>
        <v>11</v>
      </c>
      <c r="G93" s="26">
        <f t="shared" ref="G93:I93" si="80">G467+G844+G1217</f>
        <v>1092710</v>
      </c>
      <c r="H93" s="48">
        <f t="shared" si="80"/>
        <v>1</v>
      </c>
      <c r="I93" s="26">
        <f t="shared" si="80"/>
        <v>124060</v>
      </c>
      <c r="J93" s="26">
        <f t="shared" si="27"/>
        <v>1216770</v>
      </c>
    </row>
    <row r="94" spans="1:10" x14ac:dyDescent="0.25">
      <c r="A94" s="1">
        <v>54</v>
      </c>
      <c r="B94" s="11">
        <f t="shared" si="23"/>
        <v>48920</v>
      </c>
      <c r="C94" s="11">
        <f t="shared" si="28"/>
        <v>106476.5</v>
      </c>
      <c r="D94" s="11">
        <f t="shared" si="29"/>
        <v>122152.5</v>
      </c>
      <c r="E94" s="11">
        <f t="shared" si="24"/>
        <v>33244</v>
      </c>
      <c r="F94" s="4">
        <f t="shared" si="25"/>
        <v>11</v>
      </c>
      <c r="G94" s="26">
        <f t="shared" ref="G94:I94" si="81">G468+G845+G1218</f>
        <v>1269050</v>
      </c>
      <c r="H94" s="48">
        <f t="shared" si="81"/>
        <v>3</v>
      </c>
      <c r="I94" s="26">
        <f t="shared" si="81"/>
        <v>372180</v>
      </c>
      <c r="J94" s="26">
        <f t="shared" si="27"/>
        <v>1641230</v>
      </c>
    </row>
    <row r="95" spans="1:10" x14ac:dyDescent="0.25">
      <c r="A95" s="1">
        <v>55</v>
      </c>
      <c r="B95" s="11">
        <f t="shared" si="23"/>
        <v>11620</v>
      </c>
      <c r="C95" s="11">
        <f t="shared" si="28"/>
        <v>122152.5</v>
      </c>
      <c r="D95" s="11">
        <f t="shared" si="29"/>
        <v>99878.5</v>
      </c>
      <c r="E95" s="11">
        <f t="shared" si="24"/>
        <v>33894</v>
      </c>
      <c r="F95" s="4">
        <f t="shared" si="25"/>
        <v>11</v>
      </c>
      <c r="G95" s="26">
        <f t="shared" ref="G95:I95" si="82">G469+G846+G1219</f>
        <v>1008055</v>
      </c>
      <c r="H95" s="48">
        <f t="shared" si="82"/>
        <v>1</v>
      </c>
      <c r="I95" s="26">
        <f t="shared" si="82"/>
        <v>124060</v>
      </c>
      <c r="J95" s="26">
        <f t="shared" si="27"/>
        <v>1132115</v>
      </c>
    </row>
    <row r="96" spans="1:10" x14ac:dyDescent="0.25">
      <c r="A96" s="1">
        <v>56</v>
      </c>
      <c r="B96" s="11">
        <f t="shared" si="23"/>
        <v>33080</v>
      </c>
      <c r="C96" s="11">
        <f t="shared" si="28"/>
        <v>99878.5</v>
      </c>
      <c r="D96" s="11">
        <f t="shared" si="29"/>
        <v>107102.5</v>
      </c>
      <c r="E96" s="11">
        <f t="shared" si="24"/>
        <v>25856</v>
      </c>
      <c r="F96" s="4">
        <f t="shared" si="25"/>
        <v>11</v>
      </c>
      <c r="G96" s="26">
        <f t="shared" ref="G96:I96" si="83">G470+G847+G1220</f>
        <v>1089314</v>
      </c>
      <c r="H96" s="48">
        <f t="shared" si="83"/>
        <v>3</v>
      </c>
      <c r="I96" s="26">
        <f t="shared" si="83"/>
        <v>372180</v>
      </c>
      <c r="J96" s="26">
        <f t="shared" si="27"/>
        <v>1461494</v>
      </c>
    </row>
    <row r="97" spans="1:18" x14ac:dyDescent="0.25">
      <c r="A97" s="1">
        <v>57</v>
      </c>
      <c r="B97" s="11">
        <f t="shared" si="23"/>
        <v>42230</v>
      </c>
      <c r="C97" s="11">
        <f t="shared" si="28"/>
        <v>107102.5</v>
      </c>
      <c r="D97" s="11">
        <f t="shared" si="29"/>
        <v>114401.5</v>
      </c>
      <c r="E97" s="11">
        <f t="shared" si="24"/>
        <v>34931</v>
      </c>
      <c r="F97" s="4">
        <f t="shared" si="25"/>
        <v>11</v>
      </c>
      <c r="G97" s="26">
        <f t="shared" ref="G97:I97" si="84">G471+G848+G1221</f>
        <v>1170300</v>
      </c>
      <c r="H97" s="48">
        <f t="shared" si="84"/>
        <v>3</v>
      </c>
      <c r="I97" s="26">
        <f t="shared" si="84"/>
        <v>372180</v>
      </c>
      <c r="J97" s="26">
        <f t="shared" si="27"/>
        <v>1542480</v>
      </c>
      <c r="O97">
        <f>O99/$M$43</f>
        <v>31.015000000000001</v>
      </c>
      <c r="P97">
        <f>SUM(H72:H99)</f>
        <v>31</v>
      </c>
    </row>
    <row r="98" spans="1:18" x14ac:dyDescent="0.25">
      <c r="A98" s="1">
        <v>58</v>
      </c>
      <c r="B98" s="11">
        <f t="shared" si="23"/>
        <v>0</v>
      </c>
      <c r="C98" s="11">
        <f t="shared" si="28"/>
        <v>114401.5</v>
      </c>
      <c r="D98" s="11">
        <f t="shared" si="29"/>
        <v>114401.5</v>
      </c>
      <c r="E98" s="11">
        <f t="shared" si="24"/>
        <v>0</v>
      </c>
      <c r="F98" s="4">
        <f t="shared" si="25"/>
        <v>11</v>
      </c>
      <c r="G98" s="26">
        <f t="shared" ref="G98:I98" si="85">G472+G849+G1222</f>
        <v>1170300</v>
      </c>
      <c r="H98" s="48">
        <f t="shared" si="85"/>
        <v>0</v>
      </c>
      <c r="I98" s="26">
        <f t="shared" si="85"/>
        <v>0</v>
      </c>
      <c r="J98" s="26">
        <f t="shared" si="27"/>
        <v>1170300</v>
      </c>
    </row>
    <row r="99" spans="1:18" s="35" customFormat="1" ht="15.75" thickBot="1" x14ac:dyDescent="0.3">
      <c r="A99" s="29">
        <v>59</v>
      </c>
      <c r="B99" s="11">
        <f t="shared" si="23"/>
        <v>31680</v>
      </c>
      <c r="C99" s="21">
        <f t="shared" si="28"/>
        <v>114401.5</v>
      </c>
      <c r="D99" s="21">
        <f t="shared" si="29"/>
        <v>146081.5</v>
      </c>
      <c r="E99" s="11">
        <f t="shared" si="24"/>
        <v>0</v>
      </c>
      <c r="F99" s="4">
        <f t="shared" si="25"/>
        <v>11</v>
      </c>
      <c r="G99" s="26">
        <f t="shared" ref="G99:I99" si="86">G473+G850+G1223</f>
        <v>1534870</v>
      </c>
      <c r="H99" s="48">
        <f t="shared" si="86"/>
        <v>2</v>
      </c>
      <c r="I99" s="26">
        <f t="shared" si="86"/>
        <v>248120</v>
      </c>
      <c r="J99" s="26">
        <f t="shared" si="27"/>
        <v>1782990</v>
      </c>
      <c r="K99" s="31">
        <f>SUM(J72:J99)</f>
        <v>38191749</v>
      </c>
      <c r="L99" s="32" t="s">
        <v>114</v>
      </c>
      <c r="M99" s="28">
        <f>SUM(G72:G99)</f>
        <v>34345889</v>
      </c>
      <c r="N99" s="33" t="s">
        <v>70</v>
      </c>
      <c r="O99" s="34">
        <f>SUM(I72:I99)</f>
        <v>3845860</v>
      </c>
      <c r="R99"/>
    </row>
    <row r="100" spans="1:18" x14ac:dyDescent="0.25">
      <c r="A100" s="36">
        <v>60</v>
      </c>
      <c r="B100" s="11">
        <f t="shared" si="23"/>
        <v>59230</v>
      </c>
      <c r="C100" s="22">
        <f t="shared" si="28"/>
        <v>146081.5</v>
      </c>
      <c r="D100" s="22">
        <f t="shared" si="29"/>
        <v>171264.5</v>
      </c>
      <c r="E100" s="11">
        <f t="shared" si="24"/>
        <v>34047</v>
      </c>
      <c r="F100" s="4">
        <f t="shared" si="25"/>
        <v>11</v>
      </c>
      <c r="G100" s="26">
        <f t="shared" ref="G100:I100" si="87">G474+G851+G1224</f>
        <v>1813125</v>
      </c>
      <c r="H100" s="48">
        <f t="shared" si="87"/>
        <v>3</v>
      </c>
      <c r="I100" s="26">
        <f t="shared" si="87"/>
        <v>372180</v>
      </c>
      <c r="J100" s="26">
        <f t="shared" si="27"/>
        <v>2185305</v>
      </c>
    </row>
    <row r="101" spans="1:18" x14ac:dyDescent="0.25">
      <c r="A101" s="1">
        <v>61</v>
      </c>
      <c r="B101" s="11">
        <f t="shared" si="23"/>
        <v>53770</v>
      </c>
      <c r="C101" s="11">
        <f t="shared" si="28"/>
        <v>171264.5</v>
      </c>
      <c r="D101" s="11">
        <f t="shared" si="29"/>
        <v>193949.5</v>
      </c>
      <c r="E101" s="11">
        <f t="shared" si="24"/>
        <v>31085</v>
      </c>
      <c r="F101" s="4">
        <f t="shared" si="25"/>
        <v>11</v>
      </c>
      <c r="G101" s="26">
        <f t="shared" ref="G101:I101" si="88">G475+G852+G1225</f>
        <v>2071927</v>
      </c>
      <c r="H101" s="48">
        <f t="shared" si="88"/>
        <v>3</v>
      </c>
      <c r="I101" s="26">
        <f t="shared" si="88"/>
        <v>372180</v>
      </c>
      <c r="J101" s="26">
        <f t="shared" si="27"/>
        <v>2444107</v>
      </c>
    </row>
    <row r="102" spans="1:18" x14ac:dyDescent="0.25">
      <c r="A102" s="1">
        <v>62</v>
      </c>
      <c r="B102" s="11">
        <f t="shared" si="23"/>
        <v>16850</v>
      </c>
      <c r="C102" s="11">
        <f t="shared" si="28"/>
        <v>193949.5</v>
      </c>
      <c r="D102" s="11">
        <f t="shared" si="29"/>
        <v>210799.5</v>
      </c>
      <c r="E102" s="11">
        <f t="shared" si="24"/>
        <v>0</v>
      </c>
      <c r="F102" s="4">
        <f t="shared" si="25"/>
        <v>11</v>
      </c>
      <c r="G102" s="26">
        <f t="shared" ref="G102:I102" si="89">G476+G853+G1226</f>
        <v>2257277</v>
      </c>
      <c r="H102" s="48">
        <f t="shared" si="89"/>
        <v>1</v>
      </c>
      <c r="I102" s="26">
        <f t="shared" si="89"/>
        <v>124060</v>
      </c>
      <c r="J102" s="26">
        <f t="shared" si="27"/>
        <v>2381337</v>
      </c>
    </row>
    <row r="103" spans="1:18" x14ac:dyDescent="0.25">
      <c r="A103" s="1">
        <v>63</v>
      </c>
      <c r="B103" s="11">
        <f t="shared" si="23"/>
        <v>23500</v>
      </c>
      <c r="C103" s="11">
        <f t="shared" si="28"/>
        <v>210799.5</v>
      </c>
      <c r="D103" s="11">
        <f t="shared" si="29"/>
        <v>199135.5</v>
      </c>
      <c r="E103" s="11">
        <f t="shared" si="24"/>
        <v>35164</v>
      </c>
      <c r="F103" s="4">
        <f t="shared" si="25"/>
        <v>11</v>
      </c>
      <c r="G103" s="26">
        <f t="shared" ref="G103:I103" si="90">G477+G854+G1227</f>
        <v>2112809</v>
      </c>
      <c r="H103" s="48">
        <f t="shared" si="90"/>
        <v>2</v>
      </c>
      <c r="I103" s="26">
        <f t="shared" si="90"/>
        <v>248120</v>
      </c>
      <c r="J103" s="26">
        <f t="shared" si="27"/>
        <v>2360929</v>
      </c>
    </row>
    <row r="104" spans="1:18" x14ac:dyDescent="0.25">
      <c r="A104" s="1">
        <v>64</v>
      </c>
      <c r="B104" s="11">
        <f t="shared" si="23"/>
        <v>38313.5</v>
      </c>
      <c r="C104" s="11">
        <f t="shared" si="28"/>
        <v>199135.5</v>
      </c>
      <c r="D104" s="11">
        <f t="shared" si="29"/>
        <v>203757</v>
      </c>
      <c r="E104" s="11">
        <f t="shared" si="24"/>
        <v>33692</v>
      </c>
      <c r="F104" s="4">
        <f t="shared" si="25"/>
        <v>11</v>
      </c>
      <c r="G104" s="26">
        <f t="shared" ref="G104:I104" si="91">G478+G855+G1228</f>
        <v>2177220</v>
      </c>
      <c r="H104" s="48">
        <f t="shared" si="91"/>
        <v>3</v>
      </c>
      <c r="I104" s="26">
        <f t="shared" si="91"/>
        <v>372180</v>
      </c>
      <c r="J104" s="26">
        <f t="shared" si="27"/>
        <v>2549400</v>
      </c>
    </row>
    <row r="105" spans="1:18" x14ac:dyDescent="0.25">
      <c r="A105" s="1">
        <v>65</v>
      </c>
      <c r="B105" s="11">
        <f t="shared" si="23"/>
        <v>0</v>
      </c>
      <c r="C105" s="11">
        <f t="shared" si="28"/>
        <v>203757</v>
      </c>
      <c r="D105" s="11">
        <f t="shared" si="29"/>
        <v>203757</v>
      </c>
      <c r="E105" s="11">
        <f t="shared" si="24"/>
        <v>0</v>
      </c>
      <c r="F105" s="4">
        <f t="shared" si="25"/>
        <v>11</v>
      </c>
      <c r="G105" s="26">
        <f t="shared" ref="G105:I105" si="92">G479+G856+G1229</f>
        <v>2177220</v>
      </c>
      <c r="H105" s="48">
        <f t="shared" si="92"/>
        <v>0</v>
      </c>
      <c r="I105" s="26">
        <f t="shared" si="92"/>
        <v>0</v>
      </c>
      <c r="J105" s="26">
        <f t="shared" si="27"/>
        <v>2177220</v>
      </c>
    </row>
    <row r="106" spans="1:18" x14ac:dyDescent="0.25">
      <c r="A106" s="1">
        <v>66</v>
      </c>
      <c r="B106" s="11">
        <f t="shared" ref="B106:B169" si="93">B480+B857+B1230</f>
        <v>28010</v>
      </c>
      <c r="C106" s="11">
        <f t="shared" si="28"/>
        <v>203757</v>
      </c>
      <c r="D106" s="11">
        <f t="shared" si="29"/>
        <v>196914</v>
      </c>
      <c r="E106" s="11">
        <f t="shared" ref="E106:E169" si="94">E480+E857+E1230</f>
        <v>34853</v>
      </c>
      <c r="F106" s="4">
        <f t="shared" ref="F106:F169" si="95">$M$42</f>
        <v>11</v>
      </c>
      <c r="G106" s="26">
        <f t="shared" ref="G106:I106" si="96">G480+G857+G1230</f>
        <v>2084829</v>
      </c>
      <c r="H106" s="48">
        <f t="shared" si="96"/>
        <v>2</v>
      </c>
      <c r="I106" s="26">
        <f t="shared" si="96"/>
        <v>248120</v>
      </c>
      <c r="J106" s="26">
        <f t="shared" ref="J106:J169" si="97">J480+J857+J1230</f>
        <v>2332949</v>
      </c>
    </row>
    <row r="107" spans="1:18" x14ac:dyDescent="0.25">
      <c r="A107" s="1">
        <v>67</v>
      </c>
      <c r="B107" s="11">
        <f t="shared" si="93"/>
        <v>15830</v>
      </c>
      <c r="C107" s="11">
        <f t="shared" ref="C107:C170" si="98">D106</f>
        <v>196914</v>
      </c>
      <c r="D107" s="11">
        <f t="shared" ref="D107:D170" si="99">C107+B107-E107</f>
        <v>179296</v>
      </c>
      <c r="E107" s="11">
        <f t="shared" si="94"/>
        <v>33448</v>
      </c>
      <c r="F107" s="4">
        <f t="shared" si="95"/>
        <v>11</v>
      </c>
      <c r="G107" s="26">
        <f t="shared" ref="G107:I107" si="100">G481+G858+G1231</f>
        <v>1875364</v>
      </c>
      <c r="H107" s="48">
        <f t="shared" si="100"/>
        <v>2</v>
      </c>
      <c r="I107" s="26">
        <f t="shared" si="100"/>
        <v>248120</v>
      </c>
      <c r="J107" s="26">
        <f t="shared" si="97"/>
        <v>2123484</v>
      </c>
    </row>
    <row r="108" spans="1:18" x14ac:dyDescent="0.25">
      <c r="A108" s="1">
        <v>68</v>
      </c>
      <c r="B108" s="11">
        <f t="shared" si="93"/>
        <v>6950</v>
      </c>
      <c r="C108" s="11">
        <f t="shared" si="98"/>
        <v>179296</v>
      </c>
      <c r="D108" s="11">
        <f t="shared" si="99"/>
        <v>152151</v>
      </c>
      <c r="E108" s="11">
        <f t="shared" si="94"/>
        <v>34095</v>
      </c>
      <c r="F108" s="4">
        <f t="shared" si="95"/>
        <v>11</v>
      </c>
      <c r="G108" s="26">
        <f t="shared" ref="G108:I108" si="101">G482+G859+G1232</f>
        <v>1567318</v>
      </c>
      <c r="H108" s="48">
        <f t="shared" si="101"/>
        <v>2</v>
      </c>
      <c r="I108" s="26">
        <f t="shared" si="101"/>
        <v>248120</v>
      </c>
      <c r="J108" s="26">
        <f t="shared" si="97"/>
        <v>1815438</v>
      </c>
    </row>
    <row r="109" spans="1:18" x14ac:dyDescent="0.25">
      <c r="A109" s="1">
        <v>69</v>
      </c>
      <c r="B109" s="11">
        <f t="shared" si="93"/>
        <v>33730</v>
      </c>
      <c r="C109" s="11">
        <f t="shared" si="98"/>
        <v>152151</v>
      </c>
      <c r="D109" s="11">
        <f t="shared" si="99"/>
        <v>157462</v>
      </c>
      <c r="E109" s="11">
        <f t="shared" si="94"/>
        <v>28419</v>
      </c>
      <c r="F109" s="4">
        <f t="shared" si="95"/>
        <v>11</v>
      </c>
      <c r="G109" s="26">
        <f t="shared" ref="G109:I109" si="102">G483+G860+G1233</f>
        <v>1631004</v>
      </c>
      <c r="H109" s="48">
        <f t="shared" si="102"/>
        <v>3</v>
      </c>
      <c r="I109" s="26">
        <f t="shared" si="102"/>
        <v>372180</v>
      </c>
      <c r="J109" s="26">
        <f t="shared" si="97"/>
        <v>2003184</v>
      </c>
    </row>
    <row r="110" spans="1:18" x14ac:dyDescent="0.25">
      <c r="A110" s="1">
        <v>70</v>
      </c>
      <c r="B110" s="11">
        <f t="shared" si="93"/>
        <v>43530</v>
      </c>
      <c r="C110" s="11">
        <f t="shared" si="98"/>
        <v>157462</v>
      </c>
      <c r="D110" s="11">
        <f t="shared" si="99"/>
        <v>167385</v>
      </c>
      <c r="E110" s="11">
        <f t="shared" si="94"/>
        <v>33607</v>
      </c>
      <c r="F110" s="4">
        <f t="shared" si="95"/>
        <v>11</v>
      </c>
      <c r="G110" s="26">
        <f t="shared" ref="G110:I110" si="103">G484+G861+G1234</f>
        <v>1747723</v>
      </c>
      <c r="H110" s="48">
        <f t="shared" si="103"/>
        <v>3</v>
      </c>
      <c r="I110" s="26">
        <f t="shared" si="103"/>
        <v>372180</v>
      </c>
      <c r="J110" s="26">
        <f t="shared" si="97"/>
        <v>2119903</v>
      </c>
    </row>
    <row r="111" spans="1:18" x14ac:dyDescent="0.25">
      <c r="A111" s="1">
        <v>71</v>
      </c>
      <c r="B111" s="11">
        <f t="shared" si="93"/>
        <v>51610</v>
      </c>
      <c r="C111" s="11">
        <f t="shared" si="98"/>
        <v>167385</v>
      </c>
      <c r="D111" s="11">
        <f t="shared" si="99"/>
        <v>184474</v>
      </c>
      <c r="E111" s="11">
        <f t="shared" si="94"/>
        <v>34521</v>
      </c>
      <c r="F111" s="4">
        <f t="shared" si="95"/>
        <v>11</v>
      </c>
      <c r="G111" s="26">
        <f t="shared" ref="G111:I111" si="104">G485+G862+G1235</f>
        <v>1944990</v>
      </c>
      <c r="H111" s="48">
        <f t="shared" si="104"/>
        <v>3</v>
      </c>
      <c r="I111" s="26">
        <f t="shared" si="104"/>
        <v>372180</v>
      </c>
      <c r="J111" s="26">
        <f t="shared" si="97"/>
        <v>2317170</v>
      </c>
    </row>
    <row r="112" spans="1:18" x14ac:dyDescent="0.25">
      <c r="A112" s="1">
        <v>72</v>
      </c>
      <c r="B112" s="11">
        <f t="shared" si="93"/>
        <v>0</v>
      </c>
      <c r="C112" s="11">
        <f t="shared" si="98"/>
        <v>184474</v>
      </c>
      <c r="D112" s="11">
        <f t="shared" si="99"/>
        <v>184474</v>
      </c>
      <c r="E112" s="11">
        <f t="shared" si="94"/>
        <v>0</v>
      </c>
      <c r="F112" s="4">
        <f t="shared" si="95"/>
        <v>11</v>
      </c>
      <c r="G112" s="26">
        <f t="shared" ref="G112:I112" si="105">G486+G863+G1236</f>
        <v>1944990</v>
      </c>
      <c r="H112" s="48">
        <f t="shared" si="105"/>
        <v>0</v>
      </c>
      <c r="I112" s="26">
        <f t="shared" si="105"/>
        <v>0</v>
      </c>
      <c r="J112" s="26">
        <f t="shared" si="97"/>
        <v>1944990</v>
      </c>
    </row>
    <row r="113" spans="1:15" x14ac:dyDescent="0.25">
      <c r="A113" s="1">
        <v>73</v>
      </c>
      <c r="B113" s="11">
        <f t="shared" si="93"/>
        <v>4670</v>
      </c>
      <c r="C113" s="11">
        <f t="shared" si="98"/>
        <v>184474</v>
      </c>
      <c r="D113" s="11">
        <f t="shared" si="99"/>
        <v>154817</v>
      </c>
      <c r="E113" s="11">
        <f t="shared" si="94"/>
        <v>34327</v>
      </c>
      <c r="F113" s="4">
        <f t="shared" si="95"/>
        <v>11</v>
      </c>
      <c r="G113" s="26">
        <f t="shared" ref="G113:I113" si="106">G487+G864+G1237</f>
        <v>1612985</v>
      </c>
      <c r="H113" s="48">
        <f t="shared" si="106"/>
        <v>1</v>
      </c>
      <c r="I113" s="26">
        <f t="shared" si="106"/>
        <v>124060</v>
      </c>
      <c r="J113" s="26">
        <f t="shared" si="97"/>
        <v>1737045</v>
      </c>
    </row>
    <row r="114" spans="1:15" x14ac:dyDescent="0.25">
      <c r="A114" s="1">
        <v>74</v>
      </c>
      <c r="B114" s="11">
        <f t="shared" si="93"/>
        <v>16970</v>
      </c>
      <c r="C114" s="11">
        <f t="shared" si="98"/>
        <v>154817</v>
      </c>
      <c r="D114" s="11">
        <f t="shared" si="99"/>
        <v>143347</v>
      </c>
      <c r="E114" s="11">
        <f t="shared" si="94"/>
        <v>28440</v>
      </c>
      <c r="F114" s="4">
        <f t="shared" si="95"/>
        <v>11</v>
      </c>
      <c r="G114" s="26">
        <f t="shared" ref="G114:I114" si="107">G488+G865+G1238</f>
        <v>1474465</v>
      </c>
      <c r="H114" s="48">
        <f t="shared" si="107"/>
        <v>2</v>
      </c>
      <c r="I114" s="26">
        <f t="shared" si="107"/>
        <v>248120</v>
      </c>
      <c r="J114" s="26">
        <f t="shared" si="97"/>
        <v>1722585</v>
      </c>
    </row>
    <row r="115" spans="1:15" x14ac:dyDescent="0.25">
      <c r="A115" s="1">
        <v>75</v>
      </c>
      <c r="B115" s="11">
        <f t="shared" si="93"/>
        <v>0</v>
      </c>
      <c r="C115" s="11">
        <f t="shared" si="98"/>
        <v>143347</v>
      </c>
      <c r="D115" s="11">
        <f t="shared" si="99"/>
        <v>113030</v>
      </c>
      <c r="E115" s="11">
        <f t="shared" si="94"/>
        <v>30317</v>
      </c>
      <c r="F115" s="4">
        <f t="shared" si="95"/>
        <v>11</v>
      </c>
      <c r="G115" s="26">
        <f t="shared" ref="G115:I115" si="108">G489+G866+G1239</f>
        <v>1140135</v>
      </c>
      <c r="H115" s="48">
        <f t="shared" si="108"/>
        <v>0</v>
      </c>
      <c r="I115" s="26">
        <f t="shared" si="108"/>
        <v>0</v>
      </c>
      <c r="J115" s="26">
        <f t="shared" si="97"/>
        <v>1140135</v>
      </c>
    </row>
    <row r="116" spans="1:15" x14ac:dyDescent="0.25">
      <c r="A116" s="1">
        <v>76</v>
      </c>
      <c r="B116" s="11">
        <f t="shared" si="93"/>
        <v>31809.600000000002</v>
      </c>
      <c r="C116" s="11">
        <f t="shared" si="98"/>
        <v>113030</v>
      </c>
      <c r="D116" s="11">
        <f t="shared" si="99"/>
        <v>115006.6</v>
      </c>
      <c r="E116" s="11">
        <f t="shared" si="94"/>
        <v>29833</v>
      </c>
      <c r="F116" s="4">
        <f t="shared" si="95"/>
        <v>11</v>
      </c>
      <c r="G116" s="26">
        <f t="shared" ref="G116:I116" si="109">G490+G867+G1240</f>
        <v>1170227.6000000001</v>
      </c>
      <c r="H116" s="48">
        <f t="shared" si="109"/>
        <v>3</v>
      </c>
      <c r="I116" s="26">
        <f t="shared" si="109"/>
        <v>372180</v>
      </c>
      <c r="J116" s="26">
        <f t="shared" si="97"/>
        <v>1542407.6</v>
      </c>
    </row>
    <row r="117" spans="1:15" x14ac:dyDescent="0.25">
      <c r="A117" s="1">
        <v>77</v>
      </c>
      <c r="B117" s="11">
        <f t="shared" si="93"/>
        <v>31552.400000000001</v>
      </c>
      <c r="C117" s="11">
        <f t="shared" si="98"/>
        <v>115006.6</v>
      </c>
      <c r="D117" s="11">
        <f t="shared" si="99"/>
        <v>113877</v>
      </c>
      <c r="E117" s="11">
        <f t="shared" si="94"/>
        <v>32682</v>
      </c>
      <c r="F117" s="4">
        <f t="shared" si="95"/>
        <v>11</v>
      </c>
      <c r="G117" s="26">
        <f t="shared" ref="G117:I117" si="110">G491+G868+G1241</f>
        <v>1164720.3999999999</v>
      </c>
      <c r="H117" s="48">
        <f t="shared" si="110"/>
        <v>3</v>
      </c>
      <c r="I117" s="26">
        <f t="shared" si="110"/>
        <v>372180</v>
      </c>
      <c r="J117" s="26">
        <f t="shared" si="97"/>
        <v>1536900.4</v>
      </c>
    </row>
    <row r="118" spans="1:15" x14ac:dyDescent="0.25">
      <c r="A118" s="1">
        <v>78</v>
      </c>
      <c r="B118" s="11">
        <f t="shared" si="93"/>
        <v>36350</v>
      </c>
      <c r="C118" s="11">
        <f t="shared" si="98"/>
        <v>113877</v>
      </c>
      <c r="D118" s="11">
        <f t="shared" si="99"/>
        <v>119189</v>
      </c>
      <c r="E118" s="11">
        <f t="shared" si="94"/>
        <v>31038</v>
      </c>
      <c r="F118" s="4">
        <f t="shared" si="95"/>
        <v>11</v>
      </c>
      <c r="G118" s="26">
        <f t="shared" ref="G118:I118" si="111">G492+G869+G1242</f>
        <v>1232585.3999999999</v>
      </c>
      <c r="H118" s="48">
        <f t="shared" si="111"/>
        <v>3</v>
      </c>
      <c r="I118" s="26">
        <f t="shared" si="111"/>
        <v>372180</v>
      </c>
      <c r="J118" s="26">
        <f t="shared" si="97"/>
        <v>1604765.4</v>
      </c>
    </row>
    <row r="119" spans="1:15" x14ac:dyDescent="0.25">
      <c r="A119" s="1">
        <v>79</v>
      </c>
      <c r="B119" s="11">
        <f t="shared" si="93"/>
        <v>0</v>
      </c>
      <c r="C119" s="11">
        <f t="shared" si="98"/>
        <v>119189</v>
      </c>
      <c r="D119" s="11">
        <f t="shared" si="99"/>
        <v>119189</v>
      </c>
      <c r="E119" s="11">
        <f t="shared" si="94"/>
        <v>0</v>
      </c>
      <c r="F119" s="4">
        <f t="shared" si="95"/>
        <v>11</v>
      </c>
      <c r="G119" s="26">
        <f t="shared" ref="G119:I119" si="112">G493+G870+G1243</f>
        <v>1232585.3999999999</v>
      </c>
      <c r="H119" s="48">
        <f t="shared" si="112"/>
        <v>0</v>
      </c>
      <c r="I119" s="26">
        <f t="shared" si="112"/>
        <v>0</v>
      </c>
      <c r="J119" s="26">
        <f t="shared" si="97"/>
        <v>1232585.3999999999</v>
      </c>
    </row>
    <row r="120" spans="1:15" x14ac:dyDescent="0.25">
      <c r="A120" s="1">
        <v>80</v>
      </c>
      <c r="B120" s="11">
        <f t="shared" si="93"/>
        <v>15740</v>
      </c>
      <c r="C120" s="11">
        <f t="shared" si="98"/>
        <v>119189</v>
      </c>
      <c r="D120" s="11">
        <f t="shared" si="99"/>
        <v>134929</v>
      </c>
      <c r="E120" s="11">
        <f t="shared" si="94"/>
        <v>0</v>
      </c>
      <c r="F120" s="4">
        <f t="shared" si="95"/>
        <v>11</v>
      </c>
      <c r="G120" s="26">
        <f t="shared" ref="G120:I120" si="113">G494+G871+G1244</f>
        <v>1405725.4</v>
      </c>
      <c r="H120" s="48">
        <f t="shared" si="113"/>
        <v>1</v>
      </c>
      <c r="I120" s="26">
        <f t="shared" si="113"/>
        <v>124060</v>
      </c>
      <c r="J120" s="26">
        <f t="shared" si="97"/>
        <v>1529785.4</v>
      </c>
    </row>
    <row r="121" spans="1:15" x14ac:dyDescent="0.25">
      <c r="A121" s="1">
        <v>81</v>
      </c>
      <c r="B121" s="11">
        <f t="shared" si="93"/>
        <v>16670</v>
      </c>
      <c r="C121" s="11">
        <f t="shared" si="98"/>
        <v>134929</v>
      </c>
      <c r="D121" s="11">
        <f t="shared" si="99"/>
        <v>151599</v>
      </c>
      <c r="E121" s="11">
        <f t="shared" si="94"/>
        <v>0</v>
      </c>
      <c r="F121" s="4">
        <f t="shared" si="95"/>
        <v>11</v>
      </c>
      <c r="G121" s="26">
        <f t="shared" ref="G121:I121" si="114">G495+G872+G1245</f>
        <v>1605765.4</v>
      </c>
      <c r="H121" s="48">
        <f t="shared" si="114"/>
        <v>1</v>
      </c>
      <c r="I121" s="26">
        <f t="shared" si="114"/>
        <v>124060</v>
      </c>
      <c r="J121" s="26">
        <f t="shared" si="97"/>
        <v>1729825.4</v>
      </c>
    </row>
    <row r="122" spans="1:15" x14ac:dyDescent="0.25">
      <c r="A122" s="1">
        <v>82</v>
      </c>
      <c r="B122" s="11">
        <f t="shared" si="93"/>
        <v>0</v>
      </c>
      <c r="C122" s="11">
        <f t="shared" si="98"/>
        <v>151599</v>
      </c>
      <c r="D122" s="11">
        <f t="shared" si="99"/>
        <v>151599</v>
      </c>
      <c r="E122" s="11">
        <f t="shared" si="94"/>
        <v>0</v>
      </c>
      <c r="F122" s="4">
        <f t="shared" si="95"/>
        <v>11</v>
      </c>
      <c r="G122" s="26">
        <f t="shared" ref="G122:I122" si="115">G496+G873+G1246</f>
        <v>1605765.4</v>
      </c>
      <c r="H122" s="48">
        <f t="shared" si="115"/>
        <v>0</v>
      </c>
      <c r="I122" s="26">
        <f t="shared" si="115"/>
        <v>0</v>
      </c>
      <c r="J122" s="26">
        <f t="shared" si="97"/>
        <v>1605765.4</v>
      </c>
    </row>
    <row r="123" spans="1:15" x14ac:dyDescent="0.25">
      <c r="A123" s="1">
        <v>83</v>
      </c>
      <c r="B123" s="11">
        <f t="shared" si="93"/>
        <v>13260</v>
      </c>
      <c r="C123" s="11">
        <f t="shared" si="98"/>
        <v>151599</v>
      </c>
      <c r="D123" s="11">
        <f t="shared" si="99"/>
        <v>164859</v>
      </c>
      <c r="E123" s="11">
        <f t="shared" si="94"/>
        <v>0</v>
      </c>
      <c r="F123" s="4">
        <f t="shared" si="95"/>
        <v>11</v>
      </c>
      <c r="G123" s="26">
        <f t="shared" ref="G123:I123" si="116">G497+G874+G1247</f>
        <v>1764885.4</v>
      </c>
      <c r="H123" s="48">
        <f t="shared" si="116"/>
        <v>1</v>
      </c>
      <c r="I123" s="26">
        <f t="shared" si="116"/>
        <v>124060</v>
      </c>
      <c r="J123" s="26">
        <f t="shared" si="97"/>
        <v>1888945.4</v>
      </c>
    </row>
    <row r="124" spans="1:15" x14ac:dyDescent="0.25">
      <c r="A124" s="1">
        <v>84</v>
      </c>
      <c r="B124" s="11">
        <f t="shared" si="93"/>
        <v>17460</v>
      </c>
      <c r="C124" s="11">
        <f t="shared" si="98"/>
        <v>164859</v>
      </c>
      <c r="D124" s="11">
        <f t="shared" si="99"/>
        <v>182319</v>
      </c>
      <c r="E124" s="11">
        <f t="shared" si="94"/>
        <v>0</v>
      </c>
      <c r="F124" s="4">
        <f t="shared" si="95"/>
        <v>11</v>
      </c>
      <c r="G124" s="26">
        <f t="shared" ref="G124:I124" si="117">G498+G875+G1248</f>
        <v>1970445.4</v>
      </c>
      <c r="H124" s="48">
        <f t="shared" si="117"/>
        <v>2</v>
      </c>
      <c r="I124" s="26">
        <f t="shared" si="117"/>
        <v>248120</v>
      </c>
      <c r="J124" s="26">
        <f t="shared" si="97"/>
        <v>2218565.4</v>
      </c>
    </row>
    <row r="125" spans="1:15" x14ac:dyDescent="0.25">
      <c r="A125" s="1">
        <v>85</v>
      </c>
      <c r="B125" s="11">
        <f t="shared" si="93"/>
        <v>19233.3</v>
      </c>
      <c r="C125" s="11">
        <f t="shared" si="98"/>
        <v>182319</v>
      </c>
      <c r="D125" s="11">
        <f t="shared" si="99"/>
        <v>201552.3</v>
      </c>
      <c r="E125" s="11">
        <f t="shared" si="94"/>
        <v>0</v>
      </c>
      <c r="F125" s="4">
        <f t="shared" si="95"/>
        <v>11</v>
      </c>
      <c r="G125" s="26">
        <f t="shared" ref="G125:I125" si="118">G499+G876+G1249</f>
        <v>2197745</v>
      </c>
      <c r="H125" s="48">
        <f t="shared" si="118"/>
        <v>2</v>
      </c>
      <c r="I125" s="26">
        <f t="shared" si="118"/>
        <v>248120</v>
      </c>
      <c r="J125" s="26">
        <f t="shared" si="97"/>
        <v>2445865</v>
      </c>
    </row>
    <row r="126" spans="1:15" x14ac:dyDescent="0.25">
      <c r="A126" s="1">
        <v>86</v>
      </c>
      <c r="B126" s="11">
        <f t="shared" si="93"/>
        <v>0</v>
      </c>
      <c r="C126" s="11">
        <f t="shared" si="98"/>
        <v>201552.3</v>
      </c>
      <c r="D126" s="11">
        <f t="shared" si="99"/>
        <v>201552.3</v>
      </c>
      <c r="E126" s="11">
        <f t="shared" si="94"/>
        <v>0</v>
      </c>
      <c r="F126" s="4">
        <f t="shared" si="95"/>
        <v>11</v>
      </c>
      <c r="G126" s="26">
        <f t="shared" ref="G126:I126" si="119">G500+G877+G1250</f>
        <v>2197745</v>
      </c>
      <c r="H126" s="48">
        <f t="shared" si="119"/>
        <v>0</v>
      </c>
      <c r="I126" s="26">
        <f t="shared" si="119"/>
        <v>0</v>
      </c>
      <c r="J126" s="26">
        <f t="shared" si="97"/>
        <v>2197745</v>
      </c>
    </row>
    <row r="127" spans="1:15" x14ac:dyDescent="0.25">
      <c r="A127" s="1">
        <v>87</v>
      </c>
      <c r="B127" s="11">
        <f t="shared" si="93"/>
        <v>24670</v>
      </c>
      <c r="C127" s="11">
        <f t="shared" si="98"/>
        <v>201552.3</v>
      </c>
      <c r="D127" s="11">
        <f t="shared" si="99"/>
        <v>190063.3</v>
      </c>
      <c r="E127" s="11">
        <f t="shared" si="94"/>
        <v>36159</v>
      </c>
      <c r="F127" s="4">
        <f t="shared" si="95"/>
        <v>11</v>
      </c>
      <c r="G127" s="26">
        <f t="shared" ref="G127:I127" si="120">G501+G878+G1251</f>
        <v>2052062</v>
      </c>
      <c r="H127" s="48">
        <f t="shared" si="120"/>
        <v>2</v>
      </c>
      <c r="I127" s="26">
        <f t="shared" si="120"/>
        <v>248120</v>
      </c>
      <c r="J127" s="26">
        <f t="shared" si="97"/>
        <v>2300182</v>
      </c>
    </row>
    <row r="128" spans="1:15" x14ac:dyDescent="0.25">
      <c r="A128" s="1">
        <v>88</v>
      </c>
      <c r="B128" s="11">
        <f t="shared" si="93"/>
        <v>41240</v>
      </c>
      <c r="C128" s="11">
        <f t="shared" si="98"/>
        <v>190063.3</v>
      </c>
      <c r="D128" s="11">
        <f t="shared" si="99"/>
        <v>199641.3</v>
      </c>
      <c r="E128" s="11">
        <f t="shared" si="94"/>
        <v>31662</v>
      </c>
      <c r="F128" s="4">
        <f t="shared" si="95"/>
        <v>11</v>
      </c>
      <c r="G128" s="26">
        <f t="shared" ref="G128:I128" si="121">G502+G879+G1252</f>
        <v>2168309</v>
      </c>
      <c r="H128" s="48">
        <f t="shared" si="121"/>
        <v>3</v>
      </c>
      <c r="I128" s="26">
        <f t="shared" si="121"/>
        <v>372180</v>
      </c>
      <c r="J128" s="26">
        <f t="shared" si="97"/>
        <v>2540489</v>
      </c>
      <c r="O128">
        <f>O130/$M$43</f>
        <v>55.026612903225804</v>
      </c>
    </row>
    <row r="129" spans="1:18" x14ac:dyDescent="0.25">
      <c r="A129" s="1">
        <v>89</v>
      </c>
      <c r="B129" s="11">
        <f t="shared" si="93"/>
        <v>51032.2</v>
      </c>
      <c r="C129" s="11">
        <f t="shared" si="98"/>
        <v>199641.3</v>
      </c>
      <c r="D129" s="11">
        <f t="shared" si="99"/>
        <v>220552.5</v>
      </c>
      <c r="E129" s="11">
        <f t="shared" si="94"/>
        <v>30121</v>
      </c>
      <c r="F129" s="4">
        <f t="shared" si="95"/>
        <v>11</v>
      </c>
      <c r="G129" s="26">
        <f t="shared" ref="G129:I129" si="122">G503+G880+G1253</f>
        <v>2407315.6</v>
      </c>
      <c r="H129" s="48">
        <f t="shared" si="122"/>
        <v>3</v>
      </c>
      <c r="I129" s="26">
        <f t="shared" si="122"/>
        <v>372180</v>
      </c>
      <c r="J129" s="26">
        <f t="shared" si="97"/>
        <v>2779495.6</v>
      </c>
    </row>
    <row r="130" spans="1:18" s="35" customFormat="1" ht="15.75" thickBot="1" x14ac:dyDescent="0.3">
      <c r="A130" s="29">
        <v>90</v>
      </c>
      <c r="B130" s="11">
        <f t="shared" si="93"/>
        <v>12080</v>
      </c>
      <c r="C130" s="21">
        <f t="shared" si="98"/>
        <v>220552.5</v>
      </c>
      <c r="D130" s="21">
        <f t="shared" si="99"/>
        <v>199104.5</v>
      </c>
      <c r="E130" s="11">
        <f t="shared" si="94"/>
        <v>33528</v>
      </c>
      <c r="F130" s="4">
        <f t="shared" si="95"/>
        <v>11</v>
      </c>
      <c r="G130" s="26">
        <f t="shared" ref="G130:I130" si="123">G504+G881+G1254</f>
        <v>2153209.6</v>
      </c>
      <c r="H130" s="48">
        <f t="shared" si="123"/>
        <v>1</v>
      </c>
      <c r="I130" s="26">
        <f t="shared" si="123"/>
        <v>124060</v>
      </c>
      <c r="J130" s="26">
        <f t="shared" si="97"/>
        <v>2277269.6</v>
      </c>
      <c r="K130" s="31">
        <f>SUM(J100:J130)</f>
        <v>62785772.999999993</v>
      </c>
      <c r="L130" s="32" t="s">
        <v>114</v>
      </c>
      <c r="M130" s="28">
        <f>SUM(G100:G130)</f>
        <v>55962472.999999993</v>
      </c>
      <c r="N130" s="33" t="s">
        <v>70</v>
      </c>
      <c r="O130" s="34">
        <f>SUM(I100:I130)</f>
        <v>6823300</v>
      </c>
      <c r="R130"/>
    </row>
    <row r="131" spans="1:18" x14ac:dyDescent="0.25">
      <c r="A131" s="36">
        <v>91</v>
      </c>
      <c r="B131" s="11">
        <f t="shared" si="93"/>
        <v>10876</v>
      </c>
      <c r="C131" s="22">
        <f t="shared" si="98"/>
        <v>199104.5</v>
      </c>
      <c r="D131" s="22">
        <f t="shared" si="99"/>
        <v>180545.5</v>
      </c>
      <c r="E131" s="11">
        <f t="shared" si="94"/>
        <v>29435</v>
      </c>
      <c r="F131" s="4">
        <f t="shared" si="95"/>
        <v>11</v>
      </c>
      <c r="G131" s="26">
        <f t="shared" ref="G131:I131" si="124">G505+G882+G1255</f>
        <v>1941050.5999999999</v>
      </c>
      <c r="H131" s="48">
        <f t="shared" si="124"/>
        <v>2</v>
      </c>
      <c r="I131" s="26">
        <f t="shared" si="124"/>
        <v>248120</v>
      </c>
      <c r="J131" s="26">
        <f t="shared" si="97"/>
        <v>2189170.6</v>
      </c>
    </row>
    <row r="132" spans="1:18" x14ac:dyDescent="0.25">
      <c r="A132" s="1">
        <v>92</v>
      </c>
      <c r="B132" s="11">
        <f t="shared" si="93"/>
        <v>9629</v>
      </c>
      <c r="C132" s="11">
        <f t="shared" si="98"/>
        <v>180545.5</v>
      </c>
      <c r="D132" s="11">
        <f t="shared" si="99"/>
        <v>157743.5</v>
      </c>
      <c r="E132" s="11">
        <f t="shared" si="94"/>
        <v>32431</v>
      </c>
      <c r="F132" s="4">
        <f t="shared" si="95"/>
        <v>11</v>
      </c>
      <c r="G132" s="26">
        <f t="shared" ref="G132:I132" si="125">G506+G883+G1256</f>
        <v>1684409.5999999999</v>
      </c>
      <c r="H132" s="48">
        <f t="shared" si="125"/>
        <v>2</v>
      </c>
      <c r="I132" s="26">
        <f t="shared" si="125"/>
        <v>248120</v>
      </c>
      <c r="J132" s="26">
        <f t="shared" si="97"/>
        <v>1932529.5999999999</v>
      </c>
    </row>
    <row r="133" spans="1:18" x14ac:dyDescent="0.25">
      <c r="A133" s="1">
        <v>93</v>
      </c>
      <c r="B133" s="11">
        <f t="shared" si="93"/>
        <v>0</v>
      </c>
      <c r="C133" s="11">
        <f t="shared" si="98"/>
        <v>157743.5</v>
      </c>
      <c r="D133" s="11">
        <f t="shared" si="99"/>
        <v>157743.5</v>
      </c>
      <c r="E133" s="11">
        <f t="shared" si="94"/>
        <v>0</v>
      </c>
      <c r="F133" s="4">
        <f t="shared" si="95"/>
        <v>11</v>
      </c>
      <c r="G133" s="26">
        <f t="shared" ref="G133:I133" si="126">G507+G884+G1257</f>
        <v>1684409.5999999999</v>
      </c>
      <c r="H133" s="48">
        <f t="shared" si="126"/>
        <v>0</v>
      </c>
      <c r="I133" s="26">
        <f t="shared" si="126"/>
        <v>0</v>
      </c>
      <c r="J133" s="26">
        <f t="shared" si="97"/>
        <v>1684409.5999999999</v>
      </c>
    </row>
    <row r="134" spans="1:18" x14ac:dyDescent="0.25">
      <c r="A134" s="1">
        <v>94</v>
      </c>
      <c r="B134" s="11">
        <f t="shared" si="93"/>
        <v>15060</v>
      </c>
      <c r="C134" s="11">
        <f t="shared" si="98"/>
        <v>157743.5</v>
      </c>
      <c r="D134" s="11">
        <f t="shared" si="99"/>
        <v>139582.5</v>
      </c>
      <c r="E134" s="11">
        <f t="shared" si="94"/>
        <v>33221</v>
      </c>
      <c r="F134" s="4">
        <f t="shared" si="95"/>
        <v>11</v>
      </c>
      <c r="G134" s="26">
        <f t="shared" ref="G134:I134" si="127">G508+G885+G1258</f>
        <v>1479131.5999999999</v>
      </c>
      <c r="H134" s="48">
        <f t="shared" si="127"/>
        <v>1</v>
      </c>
      <c r="I134" s="26">
        <f t="shared" si="127"/>
        <v>124060</v>
      </c>
      <c r="J134" s="26">
        <f t="shared" si="97"/>
        <v>1603191.5999999999</v>
      </c>
    </row>
    <row r="135" spans="1:18" x14ac:dyDescent="0.25">
      <c r="A135" s="1">
        <v>95</v>
      </c>
      <c r="B135" s="11">
        <f t="shared" si="93"/>
        <v>11390</v>
      </c>
      <c r="C135" s="11">
        <f t="shared" si="98"/>
        <v>139582.5</v>
      </c>
      <c r="D135" s="11">
        <f t="shared" si="99"/>
        <v>118417.5</v>
      </c>
      <c r="E135" s="11">
        <f t="shared" si="94"/>
        <v>32555</v>
      </c>
      <c r="F135" s="4">
        <f t="shared" si="95"/>
        <v>11</v>
      </c>
      <c r="G135" s="26">
        <f t="shared" ref="G135:I135" si="128">G509+G886+G1259</f>
        <v>1236378.5999999999</v>
      </c>
      <c r="H135" s="48">
        <f t="shared" si="128"/>
        <v>2</v>
      </c>
      <c r="I135" s="26">
        <f t="shared" si="128"/>
        <v>248120</v>
      </c>
      <c r="J135" s="26">
        <f t="shared" si="97"/>
        <v>1484498.5999999999</v>
      </c>
    </row>
    <row r="136" spans="1:18" x14ac:dyDescent="0.25">
      <c r="A136" s="1">
        <v>96</v>
      </c>
      <c r="B136" s="11">
        <f t="shared" si="93"/>
        <v>15569.6</v>
      </c>
      <c r="C136" s="11">
        <f t="shared" si="98"/>
        <v>118417.5</v>
      </c>
      <c r="D136" s="11">
        <f t="shared" si="99"/>
        <v>100587.1</v>
      </c>
      <c r="E136" s="11">
        <f t="shared" si="94"/>
        <v>33400</v>
      </c>
      <c r="F136" s="4">
        <f t="shared" si="95"/>
        <v>11</v>
      </c>
      <c r="G136" s="26">
        <f t="shared" ref="G136:I136" si="129">G510+G887+G1260</f>
        <v>1016887.6000000001</v>
      </c>
      <c r="H136" s="48">
        <f t="shared" si="129"/>
        <v>1</v>
      </c>
      <c r="I136" s="26">
        <f t="shared" si="129"/>
        <v>124060</v>
      </c>
      <c r="J136" s="26">
        <f t="shared" si="97"/>
        <v>1140947.5999999999</v>
      </c>
    </row>
    <row r="137" spans="1:18" x14ac:dyDescent="0.25">
      <c r="A137" s="1">
        <v>97</v>
      </c>
      <c r="B137" s="11">
        <f t="shared" si="93"/>
        <v>52572.4</v>
      </c>
      <c r="C137" s="11">
        <f t="shared" si="98"/>
        <v>100587.1</v>
      </c>
      <c r="D137" s="11">
        <f t="shared" si="99"/>
        <v>123334.5</v>
      </c>
      <c r="E137" s="11">
        <f t="shared" si="94"/>
        <v>29825</v>
      </c>
      <c r="F137" s="4">
        <f t="shared" si="95"/>
        <v>11</v>
      </c>
      <c r="G137" s="26">
        <f t="shared" ref="G137:I137" si="130">G511+G888+G1261</f>
        <v>1268445.4000000001</v>
      </c>
      <c r="H137" s="48">
        <f t="shared" si="130"/>
        <v>3</v>
      </c>
      <c r="I137" s="26">
        <f t="shared" si="130"/>
        <v>372180</v>
      </c>
      <c r="J137" s="26">
        <f t="shared" si="97"/>
        <v>1640625.4</v>
      </c>
    </row>
    <row r="138" spans="1:18" x14ac:dyDescent="0.25">
      <c r="A138" s="1">
        <v>98</v>
      </c>
      <c r="B138" s="11">
        <f t="shared" si="93"/>
        <v>26626.2</v>
      </c>
      <c r="C138" s="11">
        <f t="shared" si="98"/>
        <v>123334.5</v>
      </c>
      <c r="D138" s="11">
        <f t="shared" si="99"/>
        <v>117011.70000000001</v>
      </c>
      <c r="E138" s="11">
        <f t="shared" si="94"/>
        <v>32949</v>
      </c>
      <c r="F138" s="4">
        <f t="shared" si="95"/>
        <v>11</v>
      </c>
      <c r="G138" s="26">
        <f t="shared" ref="G138:I138" si="131">G512+G889+G1262</f>
        <v>1192315.8</v>
      </c>
      <c r="H138" s="48">
        <f t="shared" si="131"/>
        <v>3</v>
      </c>
      <c r="I138" s="26">
        <f t="shared" si="131"/>
        <v>372180</v>
      </c>
      <c r="J138" s="26">
        <f t="shared" si="97"/>
        <v>1564495.8</v>
      </c>
    </row>
    <row r="139" spans="1:18" x14ac:dyDescent="0.25">
      <c r="A139" s="1">
        <v>99</v>
      </c>
      <c r="B139" s="11">
        <f t="shared" si="93"/>
        <v>53638.8</v>
      </c>
      <c r="C139" s="11">
        <f t="shared" si="98"/>
        <v>117011.70000000001</v>
      </c>
      <c r="D139" s="11">
        <f t="shared" si="99"/>
        <v>138341.5</v>
      </c>
      <c r="E139" s="11">
        <f t="shared" si="94"/>
        <v>32309</v>
      </c>
      <c r="F139" s="4">
        <f t="shared" si="95"/>
        <v>11</v>
      </c>
      <c r="G139" s="26">
        <f t="shared" ref="G139:I139" si="132">G513+G890+G1263</f>
        <v>1432459.6</v>
      </c>
      <c r="H139" s="48">
        <f t="shared" si="132"/>
        <v>3</v>
      </c>
      <c r="I139" s="26">
        <f t="shared" si="132"/>
        <v>372180</v>
      </c>
      <c r="J139" s="26">
        <f t="shared" si="97"/>
        <v>1804639.6</v>
      </c>
    </row>
    <row r="140" spans="1:18" x14ac:dyDescent="0.25">
      <c r="A140" s="1">
        <v>100</v>
      </c>
      <c r="B140" s="11">
        <f t="shared" si="93"/>
        <v>19398.400000000001</v>
      </c>
      <c r="C140" s="11">
        <f t="shared" si="98"/>
        <v>138341.5</v>
      </c>
      <c r="D140" s="11">
        <f t="shared" si="99"/>
        <v>157739.9</v>
      </c>
      <c r="E140" s="11">
        <f t="shared" si="94"/>
        <v>0</v>
      </c>
      <c r="F140" s="4">
        <f t="shared" si="95"/>
        <v>11</v>
      </c>
      <c r="G140" s="26">
        <f t="shared" ref="G140:I140" si="133">G514+G891+G1264</f>
        <v>1660410.4</v>
      </c>
      <c r="H140" s="48">
        <f t="shared" si="133"/>
        <v>2</v>
      </c>
      <c r="I140" s="26">
        <f t="shared" si="133"/>
        <v>248120</v>
      </c>
      <c r="J140" s="26">
        <f t="shared" si="97"/>
        <v>1908530.4</v>
      </c>
    </row>
    <row r="141" spans="1:18" x14ac:dyDescent="0.25">
      <c r="A141" s="1">
        <v>101</v>
      </c>
      <c r="B141" s="11">
        <f t="shared" si="93"/>
        <v>38195.599999999999</v>
      </c>
      <c r="C141" s="11">
        <f t="shared" si="98"/>
        <v>157739.9</v>
      </c>
      <c r="D141" s="11">
        <f t="shared" si="99"/>
        <v>163217.5</v>
      </c>
      <c r="E141" s="11">
        <f t="shared" si="94"/>
        <v>32718</v>
      </c>
      <c r="F141" s="4">
        <f t="shared" si="95"/>
        <v>11</v>
      </c>
      <c r="G141" s="26">
        <f t="shared" ref="G141:I141" si="134">G515+G892+G1265</f>
        <v>1728054.6</v>
      </c>
      <c r="H141" s="48">
        <f t="shared" si="134"/>
        <v>2</v>
      </c>
      <c r="I141" s="26">
        <f t="shared" si="134"/>
        <v>248120</v>
      </c>
      <c r="J141" s="26">
        <f t="shared" si="97"/>
        <v>1976174.6</v>
      </c>
    </row>
    <row r="142" spans="1:18" x14ac:dyDescent="0.25">
      <c r="A142" s="1">
        <v>102</v>
      </c>
      <c r="B142" s="11">
        <f t="shared" si="93"/>
        <v>12046.800000000001</v>
      </c>
      <c r="C142" s="11">
        <f t="shared" si="98"/>
        <v>163217.5</v>
      </c>
      <c r="D142" s="11">
        <f t="shared" si="99"/>
        <v>144045.29999999999</v>
      </c>
      <c r="E142" s="11">
        <f t="shared" si="94"/>
        <v>31219</v>
      </c>
      <c r="F142" s="4">
        <f t="shared" si="95"/>
        <v>11</v>
      </c>
      <c r="G142" s="26">
        <f t="shared" ref="G142:I142" si="135">G516+G893+G1266</f>
        <v>1509747.8</v>
      </c>
      <c r="H142" s="48">
        <f t="shared" si="135"/>
        <v>2</v>
      </c>
      <c r="I142" s="26">
        <f t="shared" si="135"/>
        <v>248120</v>
      </c>
      <c r="J142" s="26">
        <f t="shared" si="97"/>
        <v>1757867.8</v>
      </c>
    </row>
    <row r="143" spans="1:18" x14ac:dyDescent="0.25">
      <c r="A143" s="1">
        <v>103</v>
      </c>
      <c r="B143" s="11">
        <f t="shared" si="93"/>
        <v>28820</v>
      </c>
      <c r="C143" s="11">
        <f t="shared" si="98"/>
        <v>144045.29999999999</v>
      </c>
      <c r="D143" s="11">
        <f t="shared" si="99"/>
        <v>143078.29999999999</v>
      </c>
      <c r="E143" s="11">
        <f t="shared" si="94"/>
        <v>29787</v>
      </c>
      <c r="F143" s="4">
        <f t="shared" si="95"/>
        <v>11</v>
      </c>
      <c r="G143" s="26">
        <f t="shared" ref="G143:I143" si="136">G517+G894+G1267</f>
        <v>1505256.8</v>
      </c>
      <c r="H143" s="48">
        <f t="shared" si="136"/>
        <v>3</v>
      </c>
      <c r="I143" s="26">
        <f t="shared" si="136"/>
        <v>372180</v>
      </c>
      <c r="J143" s="26">
        <f t="shared" si="97"/>
        <v>1877436.8</v>
      </c>
    </row>
    <row r="144" spans="1:18" x14ac:dyDescent="0.25">
      <c r="A144" s="1">
        <v>104</v>
      </c>
      <c r="B144" s="11">
        <f t="shared" si="93"/>
        <v>43522</v>
      </c>
      <c r="C144" s="11">
        <f t="shared" si="98"/>
        <v>143078.29999999999</v>
      </c>
      <c r="D144" s="11">
        <f t="shared" si="99"/>
        <v>156426.29999999999</v>
      </c>
      <c r="E144" s="11">
        <f t="shared" si="94"/>
        <v>30174</v>
      </c>
      <c r="F144" s="4">
        <f t="shared" si="95"/>
        <v>11</v>
      </c>
      <c r="G144" s="26">
        <f t="shared" ref="G144:I144" si="137">G518+G895+G1268</f>
        <v>1657771.8</v>
      </c>
      <c r="H144" s="48">
        <f t="shared" si="137"/>
        <v>3</v>
      </c>
      <c r="I144" s="26">
        <f t="shared" si="137"/>
        <v>372180</v>
      </c>
      <c r="J144" s="26">
        <f t="shared" si="97"/>
        <v>2029951.8</v>
      </c>
    </row>
    <row r="145" spans="1:18" x14ac:dyDescent="0.25">
      <c r="A145" s="1">
        <v>105</v>
      </c>
      <c r="B145" s="11">
        <f t="shared" si="93"/>
        <v>22097.200000000001</v>
      </c>
      <c r="C145" s="11">
        <f t="shared" si="98"/>
        <v>156426.29999999999</v>
      </c>
      <c r="D145" s="11">
        <f t="shared" si="99"/>
        <v>178523.5</v>
      </c>
      <c r="E145" s="11">
        <f t="shared" si="94"/>
        <v>0</v>
      </c>
      <c r="F145" s="4">
        <f t="shared" si="95"/>
        <v>11</v>
      </c>
      <c r="G145" s="26">
        <f t="shared" ref="G145:I145" si="138">G519+G896+G1269</f>
        <v>1917475</v>
      </c>
      <c r="H145" s="48">
        <f t="shared" si="138"/>
        <v>2</v>
      </c>
      <c r="I145" s="26">
        <f t="shared" si="138"/>
        <v>248120</v>
      </c>
      <c r="J145" s="26">
        <f t="shared" si="97"/>
        <v>2165595</v>
      </c>
    </row>
    <row r="146" spans="1:18" x14ac:dyDescent="0.25">
      <c r="A146" s="1">
        <v>106</v>
      </c>
      <c r="B146" s="11">
        <f t="shared" si="93"/>
        <v>30817</v>
      </c>
      <c r="C146" s="11">
        <f t="shared" si="98"/>
        <v>178523.5</v>
      </c>
      <c r="D146" s="11">
        <f t="shared" si="99"/>
        <v>177422.5</v>
      </c>
      <c r="E146" s="11">
        <f t="shared" si="94"/>
        <v>31918</v>
      </c>
      <c r="F146" s="4">
        <f t="shared" si="95"/>
        <v>11</v>
      </c>
      <c r="G146" s="26">
        <f t="shared" ref="G146:I146" si="139">G520+G897+G1270</f>
        <v>1905920</v>
      </c>
      <c r="H146" s="48">
        <f t="shared" si="139"/>
        <v>3</v>
      </c>
      <c r="I146" s="26">
        <f t="shared" si="139"/>
        <v>372180</v>
      </c>
      <c r="J146" s="26">
        <f t="shared" si="97"/>
        <v>2278100</v>
      </c>
    </row>
    <row r="147" spans="1:18" x14ac:dyDescent="0.25">
      <c r="A147" s="1">
        <v>107</v>
      </c>
      <c r="B147" s="11">
        <f t="shared" si="93"/>
        <v>0</v>
      </c>
      <c r="C147" s="11">
        <f t="shared" si="98"/>
        <v>177422.5</v>
      </c>
      <c r="D147" s="11">
        <f t="shared" si="99"/>
        <v>177422.5</v>
      </c>
      <c r="E147" s="11">
        <f t="shared" si="94"/>
        <v>0</v>
      </c>
      <c r="F147" s="4">
        <f t="shared" si="95"/>
        <v>11</v>
      </c>
      <c r="G147" s="26">
        <f t="shared" ref="G147:I147" si="140">G521+G898+G1271</f>
        <v>1905920</v>
      </c>
      <c r="H147" s="48">
        <f t="shared" si="140"/>
        <v>0</v>
      </c>
      <c r="I147" s="26">
        <f t="shared" si="140"/>
        <v>0</v>
      </c>
      <c r="J147" s="26">
        <f t="shared" si="97"/>
        <v>1905920</v>
      </c>
    </row>
    <row r="148" spans="1:18" x14ac:dyDescent="0.25">
      <c r="A148" s="1">
        <v>108</v>
      </c>
      <c r="B148" s="11">
        <f t="shared" si="93"/>
        <v>12870</v>
      </c>
      <c r="C148" s="11">
        <f t="shared" si="98"/>
        <v>177422.5</v>
      </c>
      <c r="D148" s="11">
        <f t="shared" si="99"/>
        <v>156525.5</v>
      </c>
      <c r="E148" s="11">
        <f t="shared" si="94"/>
        <v>33767</v>
      </c>
      <c r="F148" s="4">
        <f t="shared" si="95"/>
        <v>11</v>
      </c>
      <c r="G148" s="26">
        <f t="shared" ref="G148:I148" si="141">G522+G899+G1272</f>
        <v>1678895</v>
      </c>
      <c r="H148" s="48">
        <f t="shared" si="141"/>
        <v>2</v>
      </c>
      <c r="I148" s="26">
        <f t="shared" si="141"/>
        <v>248120</v>
      </c>
      <c r="J148" s="26">
        <f t="shared" si="97"/>
        <v>1927015</v>
      </c>
    </row>
    <row r="149" spans="1:18" x14ac:dyDescent="0.25">
      <c r="A149" s="1">
        <v>109</v>
      </c>
      <c r="B149" s="11">
        <f t="shared" si="93"/>
        <v>24409.599999999999</v>
      </c>
      <c r="C149" s="11">
        <f t="shared" si="98"/>
        <v>156525.5</v>
      </c>
      <c r="D149" s="11">
        <f t="shared" si="99"/>
        <v>150014.1</v>
      </c>
      <c r="E149" s="11">
        <f t="shared" si="94"/>
        <v>30921</v>
      </c>
      <c r="F149" s="4">
        <f t="shared" si="95"/>
        <v>11</v>
      </c>
      <c r="G149" s="26">
        <f t="shared" ref="G149:I149" si="142">G523+G900+G1273</f>
        <v>1615472.8000000003</v>
      </c>
      <c r="H149" s="48">
        <f t="shared" si="142"/>
        <v>3</v>
      </c>
      <c r="I149" s="26">
        <f t="shared" si="142"/>
        <v>372180</v>
      </c>
      <c r="J149" s="26">
        <f t="shared" si="97"/>
        <v>1987652.8000000003</v>
      </c>
    </row>
    <row r="150" spans="1:18" x14ac:dyDescent="0.25">
      <c r="A150" s="1">
        <v>110</v>
      </c>
      <c r="B150" s="11">
        <f t="shared" si="93"/>
        <v>35518.400000000001</v>
      </c>
      <c r="C150" s="11">
        <f t="shared" si="98"/>
        <v>150014.1</v>
      </c>
      <c r="D150" s="11">
        <f t="shared" si="99"/>
        <v>150183.5</v>
      </c>
      <c r="E150" s="11">
        <f t="shared" si="94"/>
        <v>35349</v>
      </c>
      <c r="F150" s="4">
        <f t="shared" si="95"/>
        <v>11</v>
      </c>
      <c r="G150" s="26">
        <f t="shared" ref="G150:I150" si="143">G524+G901+G1274</f>
        <v>1634468.6</v>
      </c>
      <c r="H150" s="48">
        <f t="shared" si="143"/>
        <v>3</v>
      </c>
      <c r="I150" s="26">
        <f t="shared" si="143"/>
        <v>372180</v>
      </c>
      <c r="J150" s="26">
        <f t="shared" si="97"/>
        <v>2006648.6</v>
      </c>
    </row>
    <row r="151" spans="1:18" x14ac:dyDescent="0.25">
      <c r="A151" s="1">
        <v>111</v>
      </c>
      <c r="B151" s="11">
        <f t="shared" si="93"/>
        <v>13020</v>
      </c>
      <c r="C151" s="11">
        <f t="shared" si="98"/>
        <v>150183.5</v>
      </c>
      <c r="D151" s="11">
        <f t="shared" si="99"/>
        <v>132291.5</v>
      </c>
      <c r="E151" s="11">
        <f t="shared" si="94"/>
        <v>30912</v>
      </c>
      <c r="F151" s="4">
        <f t="shared" si="95"/>
        <v>11</v>
      </c>
      <c r="G151" s="26">
        <f t="shared" ref="G151:I151" si="144">G525+G902+G1275</f>
        <v>1433299.6</v>
      </c>
      <c r="H151" s="48">
        <f t="shared" si="144"/>
        <v>2</v>
      </c>
      <c r="I151" s="26">
        <f t="shared" si="144"/>
        <v>248120</v>
      </c>
      <c r="J151" s="26">
        <f t="shared" si="97"/>
        <v>1681419.6</v>
      </c>
    </row>
    <row r="152" spans="1:18" x14ac:dyDescent="0.25">
      <c r="A152" s="1">
        <v>112</v>
      </c>
      <c r="B152" s="11">
        <f t="shared" si="93"/>
        <v>66161.200000000012</v>
      </c>
      <c r="C152" s="11">
        <f t="shared" si="98"/>
        <v>132291.5</v>
      </c>
      <c r="D152" s="11">
        <f t="shared" si="99"/>
        <v>166461.70000000001</v>
      </c>
      <c r="E152" s="11">
        <f t="shared" si="94"/>
        <v>31991</v>
      </c>
      <c r="F152" s="4">
        <f t="shared" si="95"/>
        <v>11</v>
      </c>
      <c r="G152" s="26">
        <f t="shared" ref="G152:I152" si="145">G526+G903+G1276</f>
        <v>1790143.8000000003</v>
      </c>
      <c r="H152" s="48">
        <f t="shared" si="145"/>
        <v>3</v>
      </c>
      <c r="I152" s="26">
        <f t="shared" si="145"/>
        <v>372180</v>
      </c>
      <c r="J152" s="26">
        <f t="shared" si="97"/>
        <v>2162323.8000000003</v>
      </c>
    </row>
    <row r="153" spans="1:18" x14ac:dyDescent="0.25">
      <c r="A153" s="1">
        <v>113</v>
      </c>
      <c r="B153" s="11">
        <f t="shared" si="93"/>
        <v>40469</v>
      </c>
      <c r="C153" s="11">
        <f t="shared" si="98"/>
        <v>166461.70000000001</v>
      </c>
      <c r="D153" s="11">
        <f t="shared" si="99"/>
        <v>172226.7</v>
      </c>
      <c r="E153" s="11">
        <f t="shared" si="94"/>
        <v>34704</v>
      </c>
      <c r="F153" s="4">
        <f t="shared" si="95"/>
        <v>11</v>
      </c>
      <c r="G153" s="26">
        <f t="shared" ref="G153:I153" si="146">G527+G904+G1277</f>
        <v>1854979.0000000002</v>
      </c>
      <c r="H153" s="48">
        <f t="shared" si="146"/>
        <v>3</v>
      </c>
      <c r="I153" s="26">
        <f t="shared" si="146"/>
        <v>372180</v>
      </c>
      <c r="J153" s="26">
        <f t="shared" si="97"/>
        <v>2227159</v>
      </c>
    </row>
    <row r="154" spans="1:18" x14ac:dyDescent="0.25">
      <c r="A154" s="1">
        <v>114</v>
      </c>
      <c r="B154" s="11">
        <f t="shared" si="93"/>
        <v>0</v>
      </c>
      <c r="C154" s="11">
        <f t="shared" si="98"/>
        <v>172226.7</v>
      </c>
      <c r="D154" s="11">
        <f t="shared" si="99"/>
        <v>172226.7</v>
      </c>
      <c r="E154" s="11">
        <f t="shared" si="94"/>
        <v>0</v>
      </c>
      <c r="F154" s="4">
        <f t="shared" si="95"/>
        <v>11</v>
      </c>
      <c r="G154" s="26">
        <f t="shared" ref="G154:I154" si="147">G528+G905+G1278</f>
        <v>1854979.0000000002</v>
      </c>
      <c r="H154" s="48">
        <f t="shared" si="147"/>
        <v>0</v>
      </c>
      <c r="I154" s="26">
        <f t="shared" si="147"/>
        <v>0</v>
      </c>
      <c r="J154" s="26">
        <f t="shared" si="97"/>
        <v>1854979.0000000002</v>
      </c>
    </row>
    <row r="155" spans="1:18" x14ac:dyDescent="0.25">
      <c r="A155" s="1">
        <v>115</v>
      </c>
      <c r="B155" s="11">
        <f t="shared" si="93"/>
        <v>54248.399999999994</v>
      </c>
      <c r="C155" s="11">
        <f t="shared" si="98"/>
        <v>172226.7</v>
      </c>
      <c r="D155" s="11">
        <f t="shared" si="99"/>
        <v>192120.1</v>
      </c>
      <c r="E155" s="11">
        <f t="shared" si="94"/>
        <v>34355</v>
      </c>
      <c r="F155" s="4">
        <f t="shared" si="95"/>
        <v>11</v>
      </c>
      <c r="G155" s="26">
        <f t="shared" ref="G155:I155" si="148">G529+G906+G1279</f>
        <v>2083541.2000000002</v>
      </c>
      <c r="H155" s="48">
        <f t="shared" si="148"/>
        <v>3</v>
      </c>
      <c r="I155" s="26">
        <f t="shared" si="148"/>
        <v>372180</v>
      </c>
      <c r="J155" s="26">
        <f t="shared" si="97"/>
        <v>2455721.2000000002</v>
      </c>
    </row>
    <row r="156" spans="1:18" x14ac:dyDescent="0.25">
      <c r="A156" s="1">
        <v>116</v>
      </c>
      <c r="B156" s="11">
        <f t="shared" si="93"/>
        <v>54720</v>
      </c>
      <c r="C156" s="11">
        <f t="shared" si="98"/>
        <v>192120.1</v>
      </c>
      <c r="D156" s="11">
        <f t="shared" si="99"/>
        <v>213638.1</v>
      </c>
      <c r="E156" s="11">
        <f t="shared" si="94"/>
        <v>33202</v>
      </c>
      <c r="F156" s="4">
        <f t="shared" si="95"/>
        <v>11</v>
      </c>
      <c r="G156" s="26">
        <f t="shared" ref="G156:I156" si="149">G530+G907+G1280</f>
        <v>2311494.2000000002</v>
      </c>
      <c r="H156" s="48">
        <f t="shared" si="149"/>
        <v>3</v>
      </c>
      <c r="I156" s="26">
        <f t="shared" si="149"/>
        <v>372180</v>
      </c>
      <c r="J156" s="26">
        <f t="shared" si="97"/>
        <v>2683674.2000000002</v>
      </c>
    </row>
    <row r="157" spans="1:18" x14ac:dyDescent="0.25">
      <c r="A157" s="1">
        <v>117</v>
      </c>
      <c r="B157" s="11">
        <f t="shared" si="93"/>
        <v>39712</v>
      </c>
      <c r="C157" s="11">
        <f t="shared" si="98"/>
        <v>213638.1</v>
      </c>
      <c r="D157" s="11">
        <f t="shared" si="99"/>
        <v>221911.1</v>
      </c>
      <c r="E157" s="11">
        <f t="shared" si="94"/>
        <v>31439</v>
      </c>
      <c r="F157" s="4">
        <f t="shared" si="95"/>
        <v>11</v>
      </c>
      <c r="G157" s="26">
        <f t="shared" ref="G157:I157" si="150">G531+G908+G1281</f>
        <v>2402170.2000000002</v>
      </c>
      <c r="H157" s="48">
        <f t="shared" si="150"/>
        <v>3</v>
      </c>
      <c r="I157" s="26">
        <f t="shared" si="150"/>
        <v>372180</v>
      </c>
      <c r="J157" s="26">
        <f t="shared" si="97"/>
        <v>2774350.2</v>
      </c>
    </row>
    <row r="158" spans="1:18" x14ac:dyDescent="0.25">
      <c r="A158" s="1">
        <v>118</v>
      </c>
      <c r="B158" s="11">
        <f t="shared" si="93"/>
        <v>38320</v>
      </c>
      <c r="C158" s="11">
        <f t="shared" si="98"/>
        <v>221911.1</v>
      </c>
      <c r="D158" s="11">
        <f t="shared" si="99"/>
        <v>224775.1</v>
      </c>
      <c r="E158" s="11">
        <f t="shared" si="94"/>
        <v>35456</v>
      </c>
      <c r="F158" s="4">
        <f t="shared" si="95"/>
        <v>11</v>
      </c>
      <c r="G158" s="26">
        <f t="shared" ref="G158:I158" si="151">G532+G909+G1282</f>
        <v>2431104.2000000002</v>
      </c>
      <c r="H158" s="48">
        <f t="shared" si="151"/>
        <v>3</v>
      </c>
      <c r="I158" s="26">
        <f t="shared" si="151"/>
        <v>372180</v>
      </c>
      <c r="J158" s="26">
        <f t="shared" si="97"/>
        <v>2803284.2</v>
      </c>
      <c r="O158">
        <f>O160/$M$43</f>
        <v>62.03</v>
      </c>
    </row>
    <row r="159" spans="1:18" x14ac:dyDescent="0.25">
      <c r="A159" s="1">
        <v>119</v>
      </c>
      <c r="B159" s="11">
        <f t="shared" si="93"/>
        <v>0</v>
      </c>
      <c r="C159" s="11">
        <f t="shared" si="98"/>
        <v>224775.1</v>
      </c>
      <c r="D159" s="11">
        <f t="shared" si="99"/>
        <v>191011.1</v>
      </c>
      <c r="E159" s="11">
        <f t="shared" si="94"/>
        <v>33764</v>
      </c>
      <c r="F159" s="4">
        <f t="shared" si="95"/>
        <v>11</v>
      </c>
      <c r="G159" s="26">
        <f t="shared" ref="G159:I159" si="152">G533+G910+G1283</f>
        <v>2057014.2000000002</v>
      </c>
      <c r="H159" s="48">
        <f t="shared" si="152"/>
        <v>0</v>
      </c>
      <c r="I159" s="26">
        <f t="shared" si="152"/>
        <v>0</v>
      </c>
      <c r="J159" s="26">
        <f t="shared" si="97"/>
        <v>2057014.2000000002</v>
      </c>
    </row>
    <row r="160" spans="1:18" s="35" customFormat="1" ht="15.75" thickBot="1" x14ac:dyDescent="0.3">
      <c r="A160" s="29">
        <v>120</v>
      </c>
      <c r="B160" s="11">
        <f t="shared" si="93"/>
        <v>0</v>
      </c>
      <c r="C160" s="21">
        <f t="shared" si="98"/>
        <v>191011.1</v>
      </c>
      <c r="D160" s="21">
        <f t="shared" si="99"/>
        <v>159062.1</v>
      </c>
      <c r="E160" s="11">
        <f t="shared" si="94"/>
        <v>31949</v>
      </c>
      <c r="F160" s="4">
        <f t="shared" si="95"/>
        <v>11</v>
      </c>
      <c r="G160" s="26">
        <f t="shared" ref="G160:I160" si="153">G534+G911+G1284</f>
        <v>1699910.2000000002</v>
      </c>
      <c r="H160" s="48">
        <f t="shared" si="153"/>
        <v>0</v>
      </c>
      <c r="I160" s="26">
        <f t="shared" si="153"/>
        <v>0</v>
      </c>
      <c r="J160" s="26">
        <f t="shared" si="97"/>
        <v>1699910.2000000002</v>
      </c>
      <c r="K160" s="31">
        <f>SUM(J131:J160)</f>
        <v>59265236.800000019</v>
      </c>
      <c r="L160" s="32" t="s">
        <v>114</v>
      </c>
      <c r="M160" s="28">
        <f>SUM(G131:G160)</f>
        <v>51573516.800000019</v>
      </c>
      <c r="N160" s="33" t="s">
        <v>70</v>
      </c>
      <c r="O160" s="34">
        <f>SUM(I131:I160)</f>
        <v>7691720</v>
      </c>
      <c r="R160"/>
    </row>
    <row r="161" spans="1:10" x14ac:dyDescent="0.25">
      <c r="A161" s="36">
        <v>121</v>
      </c>
      <c r="B161" s="11">
        <f t="shared" si="93"/>
        <v>0</v>
      </c>
      <c r="C161" s="22">
        <f t="shared" si="98"/>
        <v>159062.1</v>
      </c>
      <c r="D161" s="22">
        <f t="shared" si="99"/>
        <v>159062.1</v>
      </c>
      <c r="E161" s="11">
        <f t="shared" si="94"/>
        <v>0</v>
      </c>
      <c r="F161" s="4">
        <f t="shared" si="95"/>
        <v>11</v>
      </c>
      <c r="G161" s="26">
        <f t="shared" ref="G161:I161" si="154">G535+G912+G1285</f>
        <v>1699910.2000000002</v>
      </c>
      <c r="H161" s="48">
        <f t="shared" si="154"/>
        <v>0</v>
      </c>
      <c r="I161" s="26">
        <f t="shared" si="154"/>
        <v>0</v>
      </c>
      <c r="J161" s="26">
        <f t="shared" si="97"/>
        <v>1699910.2000000002</v>
      </c>
    </row>
    <row r="162" spans="1:10" x14ac:dyDescent="0.25">
      <c r="A162" s="1">
        <v>122</v>
      </c>
      <c r="B162" s="11">
        <f t="shared" si="93"/>
        <v>0</v>
      </c>
      <c r="C162" s="11">
        <f t="shared" si="98"/>
        <v>159062.1</v>
      </c>
      <c r="D162" s="11">
        <f t="shared" si="99"/>
        <v>159062.1</v>
      </c>
      <c r="E162" s="11">
        <f t="shared" si="94"/>
        <v>0</v>
      </c>
      <c r="F162" s="4">
        <f t="shared" si="95"/>
        <v>11</v>
      </c>
      <c r="G162" s="26">
        <f t="shared" ref="G162:I162" si="155">G536+G913+G1286</f>
        <v>1699910.2000000002</v>
      </c>
      <c r="H162" s="48">
        <f t="shared" si="155"/>
        <v>0</v>
      </c>
      <c r="I162" s="26">
        <f t="shared" si="155"/>
        <v>0</v>
      </c>
      <c r="J162" s="26">
        <f t="shared" si="97"/>
        <v>1699910.2000000002</v>
      </c>
    </row>
    <row r="163" spans="1:10" x14ac:dyDescent="0.25">
      <c r="A163" s="1">
        <v>123</v>
      </c>
      <c r="B163" s="11">
        <f t="shared" si="93"/>
        <v>0</v>
      </c>
      <c r="C163" s="11">
        <f t="shared" si="98"/>
        <v>159062.1</v>
      </c>
      <c r="D163" s="11">
        <f t="shared" si="99"/>
        <v>159062.1</v>
      </c>
      <c r="E163" s="11">
        <f t="shared" si="94"/>
        <v>0</v>
      </c>
      <c r="F163" s="4">
        <f t="shared" si="95"/>
        <v>11</v>
      </c>
      <c r="G163" s="26">
        <f t="shared" ref="G163:I163" si="156">G537+G914+G1287</f>
        <v>1699910.2000000002</v>
      </c>
      <c r="H163" s="48">
        <f t="shared" si="156"/>
        <v>0</v>
      </c>
      <c r="I163" s="26">
        <f t="shared" si="156"/>
        <v>0</v>
      </c>
      <c r="J163" s="26">
        <f t="shared" si="97"/>
        <v>1699910.2000000002</v>
      </c>
    </row>
    <row r="164" spans="1:10" x14ac:dyDescent="0.25">
      <c r="A164" s="1">
        <v>124</v>
      </c>
      <c r="B164" s="11">
        <f t="shared" si="93"/>
        <v>0</v>
      </c>
      <c r="C164" s="11">
        <f t="shared" si="98"/>
        <v>159062.1</v>
      </c>
      <c r="D164" s="11">
        <f t="shared" si="99"/>
        <v>122527.1</v>
      </c>
      <c r="E164" s="11">
        <f t="shared" si="94"/>
        <v>36535</v>
      </c>
      <c r="F164" s="4">
        <f t="shared" si="95"/>
        <v>11</v>
      </c>
      <c r="G164" s="26">
        <f t="shared" ref="G164:I164" si="157">G538+G915+G1288</f>
        <v>1292970.2000000002</v>
      </c>
      <c r="H164" s="48">
        <f t="shared" si="157"/>
        <v>0</v>
      </c>
      <c r="I164" s="26">
        <f t="shared" si="157"/>
        <v>0</v>
      </c>
      <c r="J164" s="26">
        <f t="shared" si="97"/>
        <v>1292970.2000000002</v>
      </c>
    </row>
    <row r="165" spans="1:10" x14ac:dyDescent="0.25">
      <c r="A165" s="1">
        <v>125</v>
      </c>
      <c r="B165" s="11">
        <f t="shared" si="93"/>
        <v>15080</v>
      </c>
      <c r="C165" s="11">
        <f t="shared" si="98"/>
        <v>122527.1</v>
      </c>
      <c r="D165" s="11">
        <f t="shared" si="99"/>
        <v>102032.1</v>
      </c>
      <c r="E165" s="11">
        <f t="shared" si="94"/>
        <v>35575</v>
      </c>
      <c r="F165" s="4">
        <f t="shared" si="95"/>
        <v>11</v>
      </c>
      <c r="G165" s="26">
        <f t="shared" ref="G165:I165" si="158">G539+G916+G1289</f>
        <v>1076658.2000000002</v>
      </c>
      <c r="H165" s="48">
        <f t="shared" si="158"/>
        <v>1</v>
      </c>
      <c r="I165" s="26">
        <f t="shared" si="158"/>
        <v>124060</v>
      </c>
      <c r="J165" s="26">
        <f t="shared" si="97"/>
        <v>1200718.2000000002</v>
      </c>
    </row>
    <row r="166" spans="1:10" x14ac:dyDescent="0.25">
      <c r="A166" s="1">
        <v>126</v>
      </c>
      <c r="B166" s="11">
        <f t="shared" si="93"/>
        <v>15065</v>
      </c>
      <c r="C166" s="11">
        <f t="shared" si="98"/>
        <v>102032.1</v>
      </c>
      <c r="D166" s="11">
        <f t="shared" si="99"/>
        <v>82238.100000000006</v>
      </c>
      <c r="E166" s="11">
        <f t="shared" si="94"/>
        <v>34859</v>
      </c>
      <c r="F166" s="4">
        <f t="shared" si="95"/>
        <v>11</v>
      </c>
      <c r="G166" s="26">
        <f t="shared" ref="G166:I166" si="159">G540+G917+G1290</f>
        <v>867663.2000000003</v>
      </c>
      <c r="H166" s="48">
        <f t="shared" si="159"/>
        <v>1</v>
      </c>
      <c r="I166" s="26">
        <f t="shared" si="159"/>
        <v>124060</v>
      </c>
      <c r="J166" s="26">
        <f t="shared" si="97"/>
        <v>991723.2000000003</v>
      </c>
    </row>
    <row r="167" spans="1:10" x14ac:dyDescent="0.25">
      <c r="A167" s="1">
        <v>127</v>
      </c>
      <c r="B167" s="11">
        <f t="shared" si="93"/>
        <v>13340</v>
      </c>
      <c r="C167" s="11">
        <f t="shared" si="98"/>
        <v>82238.100000000006</v>
      </c>
      <c r="D167" s="11">
        <f t="shared" si="99"/>
        <v>61502.100000000006</v>
      </c>
      <c r="E167" s="11">
        <f t="shared" si="94"/>
        <v>34076</v>
      </c>
      <c r="F167" s="4">
        <f t="shared" si="95"/>
        <v>11</v>
      </c>
      <c r="G167" s="26">
        <f t="shared" ref="G167:I167" si="160">G541+G918+G1291</f>
        <v>647106.2000000003</v>
      </c>
      <c r="H167" s="48">
        <f t="shared" si="160"/>
        <v>1</v>
      </c>
      <c r="I167" s="26">
        <f t="shared" si="160"/>
        <v>124060</v>
      </c>
      <c r="J167" s="26">
        <f t="shared" si="97"/>
        <v>771166.2000000003</v>
      </c>
    </row>
    <row r="168" spans="1:10" x14ac:dyDescent="0.25">
      <c r="A168" s="1">
        <v>128</v>
      </c>
      <c r="B168" s="11">
        <f t="shared" si="93"/>
        <v>0</v>
      </c>
      <c r="C168" s="11">
        <f t="shared" si="98"/>
        <v>61502.100000000006</v>
      </c>
      <c r="D168" s="11">
        <f t="shared" si="99"/>
        <v>61502.100000000006</v>
      </c>
      <c r="E168" s="11">
        <f t="shared" si="94"/>
        <v>0</v>
      </c>
      <c r="F168" s="4">
        <f t="shared" si="95"/>
        <v>11</v>
      </c>
      <c r="G168" s="26">
        <f t="shared" ref="G168:I168" si="161">G542+G919+G1292</f>
        <v>647106.2000000003</v>
      </c>
      <c r="H168" s="48">
        <f t="shared" si="161"/>
        <v>0</v>
      </c>
      <c r="I168" s="26">
        <f t="shared" si="161"/>
        <v>0</v>
      </c>
      <c r="J168" s="26">
        <f t="shared" si="97"/>
        <v>647106.2000000003</v>
      </c>
    </row>
    <row r="169" spans="1:10" x14ac:dyDescent="0.25">
      <c r="A169" s="1">
        <v>129</v>
      </c>
      <c r="B169" s="11">
        <f t="shared" si="93"/>
        <v>30064</v>
      </c>
      <c r="C169" s="11">
        <f t="shared" si="98"/>
        <v>61502.100000000006</v>
      </c>
      <c r="D169" s="11">
        <f t="shared" si="99"/>
        <v>59413.100000000006</v>
      </c>
      <c r="E169" s="11">
        <f t="shared" si="94"/>
        <v>32153</v>
      </c>
      <c r="F169" s="4">
        <f t="shared" si="95"/>
        <v>11</v>
      </c>
      <c r="G169" s="26">
        <f t="shared" ref="G169:I169" si="162">G543+G920+G1293</f>
        <v>631258.2000000003</v>
      </c>
      <c r="H169" s="48">
        <f t="shared" si="162"/>
        <v>2</v>
      </c>
      <c r="I169" s="26">
        <f t="shared" si="162"/>
        <v>248120</v>
      </c>
      <c r="J169" s="26">
        <f t="shared" si="97"/>
        <v>879378.2000000003</v>
      </c>
    </row>
    <row r="170" spans="1:10" x14ac:dyDescent="0.25">
      <c r="A170" s="1">
        <v>130</v>
      </c>
      <c r="B170" s="11">
        <f t="shared" ref="B170:B233" si="163">B544+B921+B1294</f>
        <v>38630</v>
      </c>
      <c r="C170" s="11">
        <f t="shared" si="98"/>
        <v>59413.100000000006</v>
      </c>
      <c r="D170" s="11">
        <f t="shared" si="99"/>
        <v>64993.100000000006</v>
      </c>
      <c r="E170" s="11">
        <f t="shared" ref="E170:E233" si="164">E544+E921+E1294</f>
        <v>33050</v>
      </c>
      <c r="F170" s="4">
        <f t="shared" ref="F170:F233" si="165">$M$42</f>
        <v>11</v>
      </c>
      <c r="G170" s="26">
        <f t="shared" ref="G170:I170" si="166">G544+G921+G1294</f>
        <v>686413.2000000003</v>
      </c>
      <c r="H170" s="48">
        <f t="shared" si="166"/>
        <v>3</v>
      </c>
      <c r="I170" s="26">
        <f t="shared" si="166"/>
        <v>372180</v>
      </c>
      <c r="J170" s="26">
        <f t="shared" ref="J170:J233" si="167">J544+J921+J1294</f>
        <v>1058593.2000000002</v>
      </c>
    </row>
    <row r="171" spans="1:10" x14ac:dyDescent="0.25">
      <c r="A171" s="1">
        <v>131</v>
      </c>
      <c r="B171" s="11">
        <f t="shared" si="163"/>
        <v>35900</v>
      </c>
      <c r="C171" s="11">
        <f t="shared" ref="C171:C234" si="168">D170</f>
        <v>64993.100000000006</v>
      </c>
      <c r="D171" s="11">
        <f t="shared" ref="D171:D234" si="169">C171+B171-E171</f>
        <v>63730.100000000006</v>
      </c>
      <c r="E171" s="11">
        <f t="shared" si="164"/>
        <v>37163</v>
      </c>
      <c r="F171" s="4">
        <f t="shared" si="165"/>
        <v>11</v>
      </c>
      <c r="G171" s="26">
        <f t="shared" ref="G171:I171" si="170">G545+G922+G1295</f>
        <v>671740.2000000003</v>
      </c>
      <c r="H171" s="48">
        <f t="shared" si="170"/>
        <v>3</v>
      </c>
      <c r="I171" s="26">
        <f t="shared" si="170"/>
        <v>372180</v>
      </c>
      <c r="J171" s="26">
        <f t="shared" si="167"/>
        <v>1043920.2000000003</v>
      </c>
    </row>
    <row r="172" spans="1:10" x14ac:dyDescent="0.25">
      <c r="A172" s="1">
        <v>132</v>
      </c>
      <c r="B172" s="11">
        <f t="shared" si="163"/>
        <v>36480</v>
      </c>
      <c r="C172" s="11">
        <f t="shared" si="168"/>
        <v>63730.100000000006</v>
      </c>
      <c r="D172" s="11">
        <f t="shared" si="169"/>
        <v>68028.100000000006</v>
      </c>
      <c r="E172" s="11">
        <f t="shared" si="164"/>
        <v>32182</v>
      </c>
      <c r="F172" s="4">
        <f t="shared" si="165"/>
        <v>11</v>
      </c>
      <c r="G172" s="26">
        <f t="shared" ref="G172:I172" si="171">G546+G923+G1296</f>
        <v>715126.2000000003</v>
      </c>
      <c r="H172" s="48">
        <f t="shared" si="171"/>
        <v>3</v>
      </c>
      <c r="I172" s="26">
        <f t="shared" si="171"/>
        <v>372180</v>
      </c>
      <c r="J172" s="26">
        <f t="shared" si="167"/>
        <v>1087306.2000000002</v>
      </c>
    </row>
    <row r="173" spans="1:10" x14ac:dyDescent="0.25">
      <c r="A173" s="1">
        <v>133</v>
      </c>
      <c r="B173" s="11">
        <f t="shared" si="163"/>
        <v>25300</v>
      </c>
      <c r="C173" s="11">
        <f t="shared" si="168"/>
        <v>68028.100000000006</v>
      </c>
      <c r="D173" s="11">
        <f t="shared" si="169"/>
        <v>58147.100000000006</v>
      </c>
      <c r="E173" s="11">
        <f t="shared" si="164"/>
        <v>35181</v>
      </c>
      <c r="F173" s="4">
        <f t="shared" si="165"/>
        <v>11</v>
      </c>
      <c r="G173" s="26">
        <f t="shared" ref="G173:I173" si="172">G547+G924+G1297</f>
        <v>620010.2000000003</v>
      </c>
      <c r="H173" s="48">
        <f t="shared" si="172"/>
        <v>2</v>
      </c>
      <c r="I173" s="26">
        <f t="shared" si="172"/>
        <v>248120</v>
      </c>
      <c r="J173" s="26">
        <f t="shared" si="167"/>
        <v>868130.2000000003</v>
      </c>
    </row>
    <row r="174" spans="1:10" x14ac:dyDescent="0.25">
      <c r="A174" s="1">
        <v>134</v>
      </c>
      <c r="B174" s="11">
        <f t="shared" si="163"/>
        <v>20690</v>
      </c>
      <c r="C174" s="11">
        <f t="shared" si="168"/>
        <v>58147.100000000006</v>
      </c>
      <c r="D174" s="11">
        <f t="shared" si="169"/>
        <v>47180.100000000006</v>
      </c>
      <c r="E174" s="11">
        <f t="shared" si="164"/>
        <v>31657</v>
      </c>
      <c r="F174" s="4">
        <f t="shared" si="165"/>
        <v>11</v>
      </c>
      <c r="G174" s="26">
        <f t="shared" ref="G174:I174" si="173">G548+G925+G1298</f>
        <v>501929.20000000019</v>
      </c>
      <c r="H174" s="48">
        <f t="shared" si="173"/>
        <v>3</v>
      </c>
      <c r="I174" s="26">
        <f t="shared" si="173"/>
        <v>372180</v>
      </c>
      <c r="J174" s="26">
        <f t="shared" si="167"/>
        <v>874109.2000000003</v>
      </c>
    </row>
    <row r="175" spans="1:10" x14ac:dyDescent="0.25">
      <c r="A175" s="1">
        <v>135</v>
      </c>
      <c r="B175" s="11">
        <f t="shared" si="163"/>
        <v>0</v>
      </c>
      <c r="C175" s="11">
        <f t="shared" si="168"/>
        <v>47180.100000000006</v>
      </c>
      <c r="D175" s="11">
        <f t="shared" si="169"/>
        <v>47180.100000000006</v>
      </c>
      <c r="E175" s="11">
        <f t="shared" si="164"/>
        <v>0</v>
      </c>
      <c r="F175" s="4">
        <f t="shared" si="165"/>
        <v>11</v>
      </c>
      <c r="G175" s="26">
        <f t="shared" ref="G175:I175" si="174">G549+G926+G1299</f>
        <v>501929.20000000019</v>
      </c>
      <c r="H175" s="48">
        <f t="shared" si="174"/>
        <v>0</v>
      </c>
      <c r="I175" s="26">
        <f t="shared" si="174"/>
        <v>0</v>
      </c>
      <c r="J175" s="26">
        <f t="shared" si="167"/>
        <v>501929.20000000019</v>
      </c>
    </row>
    <row r="176" spans="1:10" x14ac:dyDescent="0.25">
      <c r="A176" s="1">
        <v>136</v>
      </c>
      <c r="B176" s="11">
        <f t="shared" si="163"/>
        <v>51300</v>
      </c>
      <c r="C176" s="11">
        <f t="shared" si="168"/>
        <v>47180.100000000006</v>
      </c>
      <c r="D176" s="11">
        <f t="shared" si="169"/>
        <v>98480.1</v>
      </c>
      <c r="E176" s="11">
        <f t="shared" si="164"/>
        <v>0</v>
      </c>
      <c r="F176" s="4">
        <f t="shared" si="165"/>
        <v>11</v>
      </c>
      <c r="G176" s="26">
        <f t="shared" ref="G176:I176" si="175">G550+G927+G1300</f>
        <v>1066574.2000000002</v>
      </c>
      <c r="H176" s="48">
        <f t="shared" si="175"/>
        <v>3</v>
      </c>
      <c r="I176" s="26">
        <f t="shared" si="175"/>
        <v>372180</v>
      </c>
      <c r="J176" s="26">
        <f t="shared" si="167"/>
        <v>1438754.2000000002</v>
      </c>
    </row>
    <row r="177" spans="1:18" x14ac:dyDescent="0.25">
      <c r="A177" s="1">
        <v>137</v>
      </c>
      <c r="B177" s="11">
        <f t="shared" si="163"/>
        <v>46310</v>
      </c>
      <c r="C177" s="11">
        <f t="shared" si="168"/>
        <v>98480.1</v>
      </c>
      <c r="D177" s="11">
        <f t="shared" si="169"/>
        <v>111283.1</v>
      </c>
      <c r="E177" s="11">
        <f t="shared" si="164"/>
        <v>33507</v>
      </c>
      <c r="F177" s="4">
        <f t="shared" si="165"/>
        <v>11</v>
      </c>
      <c r="G177" s="26">
        <f t="shared" ref="G177:I177" si="176">G551+G928+G1301</f>
        <v>1211716.2000000002</v>
      </c>
      <c r="H177" s="48">
        <f t="shared" si="176"/>
        <v>3</v>
      </c>
      <c r="I177" s="26">
        <f t="shared" si="176"/>
        <v>372180</v>
      </c>
      <c r="J177" s="26">
        <f t="shared" si="167"/>
        <v>1583896.2000000002</v>
      </c>
    </row>
    <row r="178" spans="1:18" x14ac:dyDescent="0.25">
      <c r="A178" s="1">
        <v>138</v>
      </c>
      <c r="B178" s="11">
        <f t="shared" si="163"/>
        <v>30550</v>
      </c>
      <c r="C178" s="11">
        <f t="shared" si="168"/>
        <v>111283.1</v>
      </c>
      <c r="D178" s="11">
        <f t="shared" si="169"/>
        <v>106134.1</v>
      </c>
      <c r="E178" s="11">
        <f t="shared" si="164"/>
        <v>35699</v>
      </c>
      <c r="F178" s="4">
        <f t="shared" si="165"/>
        <v>11</v>
      </c>
      <c r="G178" s="26">
        <f t="shared" ref="G178:I178" si="177">G552+G929+G1302</f>
        <v>1166175.2000000002</v>
      </c>
      <c r="H178" s="48">
        <f t="shared" si="177"/>
        <v>3</v>
      </c>
      <c r="I178" s="26">
        <f t="shared" si="177"/>
        <v>372180</v>
      </c>
      <c r="J178" s="26">
        <f t="shared" si="167"/>
        <v>1538355.2000000002</v>
      </c>
    </row>
    <row r="179" spans="1:18" x14ac:dyDescent="0.25">
      <c r="A179" s="1">
        <v>139</v>
      </c>
      <c r="B179" s="11">
        <f t="shared" si="163"/>
        <v>37570</v>
      </c>
      <c r="C179" s="11">
        <f t="shared" si="168"/>
        <v>106134.1</v>
      </c>
      <c r="D179" s="11">
        <f t="shared" si="169"/>
        <v>109671.1</v>
      </c>
      <c r="E179" s="11">
        <f t="shared" si="164"/>
        <v>34033</v>
      </c>
      <c r="F179" s="4">
        <f t="shared" si="165"/>
        <v>11</v>
      </c>
      <c r="G179" s="26">
        <f t="shared" ref="G179:I179" si="178">G553+G930+G1303</f>
        <v>1220092.2000000002</v>
      </c>
      <c r="H179" s="48">
        <f t="shared" si="178"/>
        <v>3</v>
      </c>
      <c r="I179" s="26">
        <f t="shared" si="178"/>
        <v>372180</v>
      </c>
      <c r="J179" s="26">
        <f t="shared" si="167"/>
        <v>1592272.2000000002</v>
      </c>
    </row>
    <row r="180" spans="1:18" x14ac:dyDescent="0.25">
      <c r="A180" s="1">
        <v>140</v>
      </c>
      <c r="B180" s="11">
        <f t="shared" si="163"/>
        <v>24332</v>
      </c>
      <c r="C180" s="11">
        <f t="shared" si="168"/>
        <v>109671.1</v>
      </c>
      <c r="D180" s="11">
        <f t="shared" si="169"/>
        <v>99462.1</v>
      </c>
      <c r="E180" s="11">
        <f t="shared" si="164"/>
        <v>34541</v>
      </c>
      <c r="F180" s="4">
        <f t="shared" si="165"/>
        <v>11</v>
      </c>
      <c r="G180" s="26">
        <f t="shared" ref="G180:I180" si="179">G554+G931+G1304</f>
        <v>1112669.2000000002</v>
      </c>
      <c r="H180" s="48">
        <f t="shared" si="179"/>
        <v>2</v>
      </c>
      <c r="I180" s="26">
        <f t="shared" si="179"/>
        <v>248120</v>
      </c>
      <c r="J180" s="26">
        <f t="shared" si="167"/>
        <v>1360789.2000000002</v>
      </c>
    </row>
    <row r="181" spans="1:18" x14ac:dyDescent="0.25">
      <c r="A181" s="1">
        <v>141</v>
      </c>
      <c r="B181" s="11">
        <f t="shared" si="163"/>
        <v>38195.599999999999</v>
      </c>
      <c r="C181" s="11">
        <f t="shared" si="168"/>
        <v>99462.1</v>
      </c>
      <c r="D181" s="11">
        <f t="shared" si="169"/>
        <v>104999.70000000001</v>
      </c>
      <c r="E181" s="11">
        <f t="shared" si="164"/>
        <v>32658</v>
      </c>
      <c r="F181" s="4">
        <f t="shared" si="165"/>
        <v>11</v>
      </c>
      <c r="G181" s="26">
        <f t="shared" ref="G181:I181" si="180">G555+G932+G1305</f>
        <v>1183836.6000000001</v>
      </c>
      <c r="H181" s="48">
        <f t="shared" si="180"/>
        <v>3</v>
      </c>
      <c r="I181" s="26">
        <f t="shared" si="180"/>
        <v>372180</v>
      </c>
      <c r="J181" s="26">
        <f t="shared" si="167"/>
        <v>1556016.6</v>
      </c>
    </row>
    <row r="182" spans="1:18" x14ac:dyDescent="0.25">
      <c r="A182" s="1">
        <v>142</v>
      </c>
      <c r="B182" s="11">
        <f t="shared" si="163"/>
        <v>0</v>
      </c>
      <c r="C182" s="11">
        <f t="shared" si="168"/>
        <v>104999.70000000001</v>
      </c>
      <c r="D182" s="11">
        <f t="shared" si="169"/>
        <v>104999.70000000001</v>
      </c>
      <c r="E182" s="11">
        <f t="shared" si="164"/>
        <v>0</v>
      </c>
      <c r="F182" s="4">
        <f t="shared" si="165"/>
        <v>11</v>
      </c>
      <c r="G182" s="26">
        <f t="shared" ref="G182:I182" si="181">G556+G933+G1306</f>
        <v>1183836.6000000001</v>
      </c>
      <c r="H182" s="48">
        <f t="shared" si="181"/>
        <v>0</v>
      </c>
      <c r="I182" s="26">
        <f t="shared" si="181"/>
        <v>0</v>
      </c>
      <c r="J182" s="26">
        <f t="shared" si="167"/>
        <v>1183836.6000000001</v>
      </c>
    </row>
    <row r="183" spans="1:18" x14ac:dyDescent="0.25">
      <c r="A183" s="1">
        <v>143</v>
      </c>
      <c r="B183" s="11">
        <f t="shared" si="163"/>
        <v>26257</v>
      </c>
      <c r="C183" s="11">
        <f t="shared" si="168"/>
        <v>104999.70000000001</v>
      </c>
      <c r="D183" s="11">
        <f t="shared" si="169"/>
        <v>98052.700000000012</v>
      </c>
      <c r="E183" s="11">
        <f t="shared" si="164"/>
        <v>33204</v>
      </c>
      <c r="F183" s="4">
        <f t="shared" si="165"/>
        <v>11</v>
      </c>
      <c r="G183" s="26">
        <f t="shared" ref="G183:I183" si="182">G557+G934+G1307</f>
        <v>1107874.6000000001</v>
      </c>
      <c r="H183" s="48">
        <f t="shared" si="182"/>
        <v>3</v>
      </c>
      <c r="I183" s="26">
        <f t="shared" si="182"/>
        <v>372180</v>
      </c>
      <c r="J183" s="26">
        <f t="shared" si="167"/>
        <v>1480054.6</v>
      </c>
    </row>
    <row r="184" spans="1:18" x14ac:dyDescent="0.25">
      <c r="A184" s="1">
        <v>144</v>
      </c>
      <c r="B184" s="11">
        <f t="shared" si="163"/>
        <v>53953.8</v>
      </c>
      <c r="C184" s="11">
        <f t="shared" si="168"/>
        <v>98052.700000000012</v>
      </c>
      <c r="D184" s="11">
        <f t="shared" si="169"/>
        <v>119646.5</v>
      </c>
      <c r="E184" s="11">
        <f t="shared" si="164"/>
        <v>32360</v>
      </c>
      <c r="F184" s="4">
        <f t="shared" si="165"/>
        <v>11</v>
      </c>
      <c r="G184" s="26">
        <f t="shared" ref="G184:I184" si="183">G558+G935+G1308</f>
        <v>1361393.0000000002</v>
      </c>
      <c r="H184" s="48">
        <f t="shared" si="183"/>
        <v>3</v>
      </c>
      <c r="I184" s="26">
        <f t="shared" si="183"/>
        <v>372180</v>
      </c>
      <c r="J184" s="26">
        <f t="shared" si="167"/>
        <v>1733573.0000000005</v>
      </c>
    </row>
    <row r="185" spans="1:18" x14ac:dyDescent="0.25">
      <c r="A185" s="1">
        <v>145</v>
      </c>
      <c r="B185" s="11">
        <f t="shared" si="163"/>
        <v>42253.399999999994</v>
      </c>
      <c r="C185" s="11">
        <f t="shared" si="168"/>
        <v>119646.5</v>
      </c>
      <c r="D185" s="11">
        <f t="shared" si="169"/>
        <v>133164.9</v>
      </c>
      <c r="E185" s="11">
        <f t="shared" si="164"/>
        <v>28735</v>
      </c>
      <c r="F185" s="4">
        <f t="shared" si="165"/>
        <v>11</v>
      </c>
      <c r="G185" s="26">
        <f t="shared" ref="G185:I185" si="184">G559+G936+G1309</f>
        <v>1518459.6</v>
      </c>
      <c r="H185" s="48">
        <f t="shared" si="184"/>
        <v>3</v>
      </c>
      <c r="I185" s="26">
        <f t="shared" si="184"/>
        <v>372180</v>
      </c>
      <c r="J185" s="26">
        <f t="shared" si="167"/>
        <v>1890639.6</v>
      </c>
    </row>
    <row r="186" spans="1:18" x14ac:dyDescent="0.25">
      <c r="A186" s="1">
        <v>146</v>
      </c>
      <c r="B186" s="11">
        <f t="shared" si="163"/>
        <v>12100.2</v>
      </c>
      <c r="C186" s="11">
        <f t="shared" si="168"/>
        <v>133164.9</v>
      </c>
      <c r="D186" s="11">
        <f t="shared" si="169"/>
        <v>145265.1</v>
      </c>
      <c r="E186" s="11">
        <f t="shared" si="164"/>
        <v>0</v>
      </c>
      <c r="F186" s="4">
        <f t="shared" si="165"/>
        <v>11</v>
      </c>
      <c r="G186" s="26">
        <f t="shared" ref="G186:I186" si="185">G560+G937+G1310</f>
        <v>1647553.6</v>
      </c>
      <c r="H186" s="48">
        <f t="shared" si="185"/>
        <v>2</v>
      </c>
      <c r="I186" s="26">
        <f t="shared" si="185"/>
        <v>248120</v>
      </c>
      <c r="J186" s="26">
        <f t="shared" si="167"/>
        <v>1895673.6</v>
      </c>
    </row>
    <row r="187" spans="1:18" x14ac:dyDescent="0.25">
      <c r="A187" s="1">
        <v>147</v>
      </c>
      <c r="B187" s="11">
        <f t="shared" si="163"/>
        <v>10777.8</v>
      </c>
      <c r="C187" s="11">
        <f t="shared" si="168"/>
        <v>145265.1</v>
      </c>
      <c r="D187" s="11">
        <f t="shared" si="169"/>
        <v>122002.9</v>
      </c>
      <c r="E187" s="11">
        <f t="shared" si="164"/>
        <v>34040</v>
      </c>
      <c r="F187" s="4">
        <f t="shared" si="165"/>
        <v>11</v>
      </c>
      <c r="G187" s="26">
        <f t="shared" ref="G187:I187" si="186">G561+G938+G1311</f>
        <v>1384777.6</v>
      </c>
      <c r="H187" s="48">
        <f t="shared" si="186"/>
        <v>2</v>
      </c>
      <c r="I187" s="26">
        <f t="shared" si="186"/>
        <v>248120</v>
      </c>
      <c r="J187" s="26">
        <f t="shared" si="167"/>
        <v>1632897.6</v>
      </c>
    </row>
    <row r="188" spans="1:18" x14ac:dyDescent="0.25">
      <c r="A188" s="1">
        <v>148</v>
      </c>
      <c r="B188" s="11">
        <f t="shared" si="163"/>
        <v>15731.800000000001</v>
      </c>
      <c r="C188" s="11">
        <f t="shared" si="168"/>
        <v>122002.9</v>
      </c>
      <c r="D188" s="11">
        <f t="shared" si="169"/>
        <v>137734.69999999998</v>
      </c>
      <c r="E188" s="11">
        <f t="shared" si="164"/>
        <v>0</v>
      </c>
      <c r="F188" s="4">
        <f t="shared" si="165"/>
        <v>11</v>
      </c>
      <c r="G188" s="26">
        <f t="shared" ref="G188:I188" si="187">G562+G939+G1312</f>
        <v>1552489.8000000003</v>
      </c>
      <c r="H188" s="48">
        <f t="shared" si="187"/>
        <v>2</v>
      </c>
      <c r="I188" s="26">
        <f t="shared" si="187"/>
        <v>248120</v>
      </c>
      <c r="J188" s="26">
        <f t="shared" si="167"/>
        <v>1800609.8000000003</v>
      </c>
    </row>
    <row r="189" spans="1:18" x14ac:dyDescent="0.25">
      <c r="A189" s="1">
        <v>149</v>
      </c>
      <c r="B189" s="11">
        <f t="shared" si="163"/>
        <v>14457</v>
      </c>
      <c r="C189" s="11">
        <f t="shared" si="168"/>
        <v>137734.69999999998</v>
      </c>
      <c r="D189" s="11">
        <f t="shared" si="169"/>
        <v>152191.69999999998</v>
      </c>
      <c r="E189" s="11">
        <f t="shared" si="164"/>
        <v>0</v>
      </c>
      <c r="F189" s="4">
        <f t="shared" si="165"/>
        <v>11</v>
      </c>
      <c r="G189" s="26">
        <f t="shared" ref="G189:I189" si="188">G563+G940+G1313</f>
        <v>1706382.2000000002</v>
      </c>
      <c r="H189" s="48">
        <f t="shared" si="188"/>
        <v>2</v>
      </c>
      <c r="I189" s="26">
        <f t="shared" si="188"/>
        <v>248120</v>
      </c>
      <c r="J189" s="26">
        <f t="shared" si="167"/>
        <v>1954502.2000000002</v>
      </c>
      <c r="O189">
        <f>O191/$M$43</f>
        <v>57.027580645161294</v>
      </c>
    </row>
    <row r="190" spans="1:18" x14ac:dyDescent="0.25">
      <c r="A190" s="1">
        <v>150</v>
      </c>
      <c r="B190" s="11">
        <f t="shared" si="163"/>
        <v>33915.4</v>
      </c>
      <c r="C190" s="11">
        <f t="shared" si="168"/>
        <v>152191.69999999998</v>
      </c>
      <c r="D190" s="11">
        <f t="shared" si="169"/>
        <v>186107.09999999998</v>
      </c>
      <c r="E190" s="11">
        <f t="shared" si="164"/>
        <v>0</v>
      </c>
      <c r="F190" s="4">
        <f t="shared" si="165"/>
        <v>11</v>
      </c>
      <c r="G190" s="26">
        <f t="shared" ref="G190:I190" si="189">G564+G941+G1314</f>
        <v>2073278.8</v>
      </c>
      <c r="H190" s="48">
        <f t="shared" si="189"/>
        <v>2</v>
      </c>
      <c r="I190" s="26">
        <f t="shared" si="189"/>
        <v>248120</v>
      </c>
      <c r="J190" s="26">
        <f t="shared" si="167"/>
        <v>2321398.7999999998</v>
      </c>
    </row>
    <row r="191" spans="1:18" s="35" customFormat="1" ht="15.75" thickBot="1" x14ac:dyDescent="0.3">
      <c r="A191" s="29">
        <v>151</v>
      </c>
      <c r="B191" s="11">
        <f t="shared" si="163"/>
        <v>14837.6</v>
      </c>
      <c r="C191" s="21">
        <f t="shared" si="168"/>
        <v>186107.09999999998</v>
      </c>
      <c r="D191" s="21">
        <f t="shared" si="169"/>
        <v>200944.69999999998</v>
      </c>
      <c r="E191" s="11">
        <f t="shared" si="164"/>
        <v>0</v>
      </c>
      <c r="F191" s="4">
        <f t="shared" si="165"/>
        <v>11</v>
      </c>
      <c r="G191" s="26">
        <f t="shared" ref="G191:I191" si="190">G565+G942+G1315</f>
        <v>2228792.7999999998</v>
      </c>
      <c r="H191" s="48">
        <f t="shared" si="190"/>
        <v>2</v>
      </c>
      <c r="I191" s="26">
        <f t="shared" si="190"/>
        <v>248120</v>
      </c>
      <c r="J191" s="26">
        <f t="shared" si="167"/>
        <v>2476912.7999999998</v>
      </c>
      <c r="K191" s="31">
        <f>SUM(J161:J191)</f>
        <v>43756963.200000003</v>
      </c>
      <c r="L191" s="32" t="s">
        <v>114</v>
      </c>
      <c r="M191" s="28">
        <f>SUM(G161:G191)</f>
        <v>36685543.20000001</v>
      </c>
      <c r="N191" s="33" t="s">
        <v>70</v>
      </c>
      <c r="O191" s="34">
        <f>SUM(I161:I191)</f>
        <v>7071420</v>
      </c>
      <c r="R191"/>
    </row>
    <row r="192" spans="1:18" x14ac:dyDescent="0.25">
      <c r="A192" s="36">
        <v>152</v>
      </c>
      <c r="B192" s="11">
        <f t="shared" si="163"/>
        <v>12139.400000000001</v>
      </c>
      <c r="C192" s="22">
        <f t="shared" si="168"/>
        <v>200944.69999999998</v>
      </c>
      <c r="D192" s="22">
        <f t="shared" si="169"/>
        <v>213084.09999999998</v>
      </c>
      <c r="E192" s="11">
        <f t="shared" si="164"/>
        <v>0</v>
      </c>
      <c r="F192" s="4">
        <f t="shared" si="165"/>
        <v>11</v>
      </c>
      <c r="G192" s="26">
        <f t="shared" ref="G192:I192" si="191">G566+G943+G1316</f>
        <v>2359660.4000000004</v>
      </c>
      <c r="H192" s="48">
        <f t="shared" si="191"/>
        <v>2</v>
      </c>
      <c r="I192" s="26">
        <f t="shared" si="191"/>
        <v>248120</v>
      </c>
      <c r="J192" s="26">
        <f t="shared" si="167"/>
        <v>2607780.4000000004</v>
      </c>
    </row>
    <row r="193" spans="1:10" x14ac:dyDescent="0.25">
      <c r="A193" s="1">
        <v>153</v>
      </c>
      <c r="B193" s="11">
        <f t="shared" si="163"/>
        <v>5988.2</v>
      </c>
      <c r="C193" s="11">
        <f t="shared" si="168"/>
        <v>213084.09999999998</v>
      </c>
      <c r="D193" s="11">
        <f t="shared" si="169"/>
        <v>219072.3</v>
      </c>
      <c r="E193" s="11">
        <f t="shared" si="164"/>
        <v>0</v>
      </c>
      <c r="F193" s="4">
        <f t="shared" si="165"/>
        <v>11</v>
      </c>
      <c r="G193" s="26">
        <f t="shared" ref="G193:I193" si="192">G567+G944+G1317</f>
        <v>2419542.4000000004</v>
      </c>
      <c r="H193" s="48">
        <f t="shared" si="192"/>
        <v>1</v>
      </c>
      <c r="I193" s="26">
        <f t="shared" si="192"/>
        <v>124060</v>
      </c>
      <c r="J193" s="26">
        <f t="shared" si="167"/>
        <v>2543602.4000000004</v>
      </c>
    </row>
    <row r="194" spans="1:10" x14ac:dyDescent="0.25">
      <c r="A194" s="1">
        <v>154</v>
      </c>
      <c r="B194" s="11">
        <f t="shared" si="163"/>
        <v>23243.4</v>
      </c>
      <c r="C194" s="11">
        <f t="shared" si="168"/>
        <v>219072.3</v>
      </c>
      <c r="D194" s="11">
        <f t="shared" si="169"/>
        <v>242315.69999999998</v>
      </c>
      <c r="E194" s="11">
        <f t="shared" si="164"/>
        <v>0</v>
      </c>
      <c r="F194" s="4">
        <f t="shared" si="165"/>
        <v>11</v>
      </c>
      <c r="G194" s="26">
        <f t="shared" ref="G194:I194" si="193">G568+G945+G1318</f>
        <v>2664301.6</v>
      </c>
      <c r="H194" s="48">
        <f t="shared" si="193"/>
        <v>2</v>
      </c>
      <c r="I194" s="26">
        <f t="shared" si="193"/>
        <v>248120</v>
      </c>
      <c r="J194" s="26">
        <f t="shared" si="167"/>
        <v>2912421.6</v>
      </c>
    </row>
    <row r="195" spans="1:10" x14ac:dyDescent="0.25">
      <c r="A195" s="1">
        <v>155</v>
      </c>
      <c r="B195" s="11">
        <f t="shared" si="163"/>
        <v>18167.8</v>
      </c>
      <c r="C195" s="11">
        <f t="shared" si="168"/>
        <v>242315.69999999998</v>
      </c>
      <c r="D195" s="11">
        <f t="shared" si="169"/>
        <v>260483.49999999997</v>
      </c>
      <c r="E195" s="11">
        <f t="shared" si="164"/>
        <v>0</v>
      </c>
      <c r="F195" s="4">
        <f t="shared" si="165"/>
        <v>11</v>
      </c>
      <c r="G195" s="26">
        <f t="shared" ref="G195:I195" si="194">G569+G946+G1319</f>
        <v>2863085.6</v>
      </c>
      <c r="H195" s="48">
        <f t="shared" si="194"/>
        <v>2</v>
      </c>
      <c r="I195" s="26">
        <f t="shared" si="194"/>
        <v>248120</v>
      </c>
      <c r="J195" s="26">
        <f t="shared" si="167"/>
        <v>3111205.6</v>
      </c>
    </row>
    <row r="196" spans="1:10" x14ac:dyDescent="0.25">
      <c r="A196" s="1">
        <v>156</v>
      </c>
      <c r="B196" s="11">
        <f t="shared" si="163"/>
        <v>0</v>
      </c>
      <c r="C196" s="11">
        <f t="shared" si="168"/>
        <v>260483.49999999997</v>
      </c>
      <c r="D196" s="11">
        <f t="shared" si="169"/>
        <v>260483.49999999997</v>
      </c>
      <c r="E196" s="11">
        <f t="shared" si="164"/>
        <v>0</v>
      </c>
      <c r="F196" s="4">
        <f t="shared" si="165"/>
        <v>11</v>
      </c>
      <c r="G196" s="26">
        <f t="shared" ref="G196:I196" si="195">G570+G947+G1320</f>
        <v>2863085.6</v>
      </c>
      <c r="H196" s="48">
        <f t="shared" si="195"/>
        <v>0</v>
      </c>
      <c r="I196" s="26">
        <f t="shared" si="195"/>
        <v>0</v>
      </c>
      <c r="J196" s="26">
        <f t="shared" si="167"/>
        <v>2863085.6</v>
      </c>
    </row>
    <row r="197" spans="1:10" x14ac:dyDescent="0.25">
      <c r="A197" s="1">
        <v>157</v>
      </c>
      <c r="B197" s="11">
        <f t="shared" si="163"/>
        <v>13531.4</v>
      </c>
      <c r="C197" s="11">
        <f t="shared" si="168"/>
        <v>260483.49999999997</v>
      </c>
      <c r="D197" s="11">
        <f t="shared" si="169"/>
        <v>240307.89999999997</v>
      </c>
      <c r="E197" s="11">
        <f t="shared" si="164"/>
        <v>33707</v>
      </c>
      <c r="F197" s="4">
        <f t="shared" si="165"/>
        <v>11</v>
      </c>
      <c r="G197" s="26">
        <f t="shared" ref="G197:I197" si="196">G571+G948+G1321</f>
        <v>2629954.6</v>
      </c>
      <c r="H197" s="48">
        <f t="shared" si="196"/>
        <v>2</v>
      </c>
      <c r="I197" s="26">
        <f t="shared" si="196"/>
        <v>248120</v>
      </c>
      <c r="J197" s="26">
        <f t="shared" si="167"/>
        <v>2878074.6</v>
      </c>
    </row>
    <row r="198" spans="1:10" x14ac:dyDescent="0.25">
      <c r="A198" s="1">
        <v>158</v>
      </c>
      <c r="B198" s="11">
        <f t="shared" si="163"/>
        <v>13607</v>
      </c>
      <c r="C198" s="11">
        <f t="shared" si="168"/>
        <v>240307.89999999997</v>
      </c>
      <c r="D198" s="11">
        <f t="shared" si="169"/>
        <v>223079.89999999997</v>
      </c>
      <c r="E198" s="11">
        <f t="shared" si="164"/>
        <v>30835</v>
      </c>
      <c r="F198" s="4">
        <f t="shared" si="165"/>
        <v>11</v>
      </c>
      <c r="G198" s="26">
        <f t="shared" ref="G198:I198" si="197">G572+G949+G1322</f>
        <v>2433168.6</v>
      </c>
      <c r="H198" s="48">
        <f t="shared" si="197"/>
        <v>2</v>
      </c>
      <c r="I198" s="26">
        <f t="shared" si="197"/>
        <v>248120</v>
      </c>
      <c r="J198" s="26">
        <f t="shared" si="167"/>
        <v>2681288.6</v>
      </c>
    </row>
    <row r="199" spans="1:10" x14ac:dyDescent="0.25">
      <c r="A199" s="1">
        <v>159</v>
      </c>
      <c r="B199" s="11">
        <f t="shared" si="163"/>
        <v>12805</v>
      </c>
      <c r="C199" s="11">
        <f t="shared" si="168"/>
        <v>223079.89999999997</v>
      </c>
      <c r="D199" s="11">
        <f t="shared" si="169"/>
        <v>202731.89999999997</v>
      </c>
      <c r="E199" s="11">
        <f t="shared" si="164"/>
        <v>33153</v>
      </c>
      <c r="F199" s="4">
        <f t="shared" si="165"/>
        <v>11</v>
      </c>
      <c r="G199" s="26">
        <f t="shared" ref="G199:I199" si="198">G573+G950+G1323</f>
        <v>2191001.6000000001</v>
      </c>
      <c r="H199" s="48">
        <f t="shared" si="198"/>
        <v>2</v>
      </c>
      <c r="I199" s="26">
        <f t="shared" si="198"/>
        <v>248120</v>
      </c>
      <c r="J199" s="26">
        <f t="shared" si="167"/>
        <v>2439121.6</v>
      </c>
    </row>
    <row r="200" spans="1:10" x14ac:dyDescent="0.25">
      <c r="A200" s="1">
        <v>160</v>
      </c>
      <c r="B200" s="11">
        <f t="shared" si="163"/>
        <v>42003.4</v>
      </c>
      <c r="C200" s="11">
        <f t="shared" si="168"/>
        <v>202731.89999999997</v>
      </c>
      <c r="D200" s="11">
        <f t="shared" si="169"/>
        <v>244735.29999999996</v>
      </c>
      <c r="E200" s="11">
        <f t="shared" si="164"/>
        <v>0</v>
      </c>
      <c r="F200" s="4">
        <f t="shared" si="165"/>
        <v>11</v>
      </c>
      <c r="G200" s="26">
        <f t="shared" ref="G200:I200" si="199">G574+G951+G1324</f>
        <v>2660303.8000000007</v>
      </c>
      <c r="H200" s="48">
        <f t="shared" si="199"/>
        <v>3</v>
      </c>
      <c r="I200" s="26">
        <f t="shared" si="199"/>
        <v>372180</v>
      </c>
      <c r="J200" s="26">
        <f t="shared" si="167"/>
        <v>3032483.8000000007</v>
      </c>
    </row>
    <row r="201" spans="1:10" x14ac:dyDescent="0.25">
      <c r="A201" s="1">
        <v>161</v>
      </c>
      <c r="B201" s="11">
        <f t="shared" si="163"/>
        <v>33025.199999999997</v>
      </c>
      <c r="C201" s="11">
        <f t="shared" si="168"/>
        <v>244735.29999999996</v>
      </c>
      <c r="D201" s="11">
        <f t="shared" si="169"/>
        <v>246212.49999999994</v>
      </c>
      <c r="E201" s="11">
        <f t="shared" si="164"/>
        <v>31548</v>
      </c>
      <c r="F201" s="4">
        <f t="shared" si="165"/>
        <v>11</v>
      </c>
      <c r="G201" s="26">
        <f t="shared" ref="G201:I201" si="200">G575+G952+G1325</f>
        <v>2680100.2000000002</v>
      </c>
      <c r="H201" s="48">
        <f t="shared" si="200"/>
        <v>3</v>
      </c>
      <c r="I201" s="26">
        <f t="shared" si="200"/>
        <v>372180</v>
      </c>
      <c r="J201" s="26">
        <f t="shared" si="167"/>
        <v>3052280.2</v>
      </c>
    </row>
    <row r="202" spans="1:10" x14ac:dyDescent="0.25">
      <c r="A202" s="1">
        <v>162</v>
      </c>
      <c r="B202" s="11">
        <f t="shared" si="163"/>
        <v>56134</v>
      </c>
      <c r="C202" s="11">
        <f t="shared" si="168"/>
        <v>246212.49999999994</v>
      </c>
      <c r="D202" s="11">
        <f t="shared" si="169"/>
        <v>269948.49999999994</v>
      </c>
      <c r="E202" s="11">
        <f t="shared" si="164"/>
        <v>32398</v>
      </c>
      <c r="F202" s="4">
        <f t="shared" si="165"/>
        <v>11</v>
      </c>
      <c r="G202" s="26">
        <f t="shared" ref="G202:I202" si="201">G576+G953+G1326</f>
        <v>2955277.4000000004</v>
      </c>
      <c r="H202" s="48">
        <f t="shared" si="201"/>
        <v>3</v>
      </c>
      <c r="I202" s="26">
        <f t="shared" si="201"/>
        <v>372180</v>
      </c>
      <c r="J202" s="26">
        <f t="shared" si="167"/>
        <v>3327457.4000000004</v>
      </c>
    </row>
    <row r="203" spans="1:10" x14ac:dyDescent="0.25">
      <c r="A203" s="1">
        <v>163</v>
      </c>
      <c r="B203" s="11">
        <f t="shared" si="163"/>
        <v>0</v>
      </c>
      <c r="C203" s="11">
        <f t="shared" si="168"/>
        <v>269948.49999999994</v>
      </c>
      <c r="D203" s="11">
        <f t="shared" si="169"/>
        <v>269948.49999999994</v>
      </c>
      <c r="E203" s="11">
        <f t="shared" si="164"/>
        <v>0</v>
      </c>
      <c r="F203" s="4">
        <f t="shared" si="165"/>
        <v>11</v>
      </c>
      <c r="G203" s="26">
        <f t="shared" ref="G203:I203" si="202">G577+G954+G1327</f>
        <v>2955277.4000000004</v>
      </c>
      <c r="H203" s="48">
        <f t="shared" si="202"/>
        <v>0</v>
      </c>
      <c r="I203" s="26">
        <f t="shared" si="202"/>
        <v>0</v>
      </c>
      <c r="J203" s="26">
        <f t="shared" si="167"/>
        <v>2955277.4000000004</v>
      </c>
    </row>
    <row r="204" spans="1:10" x14ac:dyDescent="0.25">
      <c r="A204" s="1">
        <v>164</v>
      </c>
      <c r="B204" s="11">
        <f t="shared" si="163"/>
        <v>50848.6</v>
      </c>
      <c r="C204" s="11">
        <f t="shared" si="168"/>
        <v>269948.49999999994</v>
      </c>
      <c r="D204" s="11">
        <f t="shared" si="169"/>
        <v>287527.09999999992</v>
      </c>
      <c r="E204" s="11">
        <f t="shared" si="164"/>
        <v>33270</v>
      </c>
      <c r="F204" s="4">
        <f t="shared" si="165"/>
        <v>11</v>
      </c>
      <c r="G204" s="26">
        <f t="shared" ref="G204:I204" si="203">G578+G955+G1328</f>
        <v>3137810.0000000005</v>
      </c>
      <c r="H204" s="48">
        <f t="shared" si="203"/>
        <v>3</v>
      </c>
      <c r="I204" s="26">
        <f t="shared" si="203"/>
        <v>372180</v>
      </c>
      <c r="J204" s="26">
        <f t="shared" si="167"/>
        <v>3509990.0000000005</v>
      </c>
    </row>
    <row r="205" spans="1:10" x14ac:dyDescent="0.25">
      <c r="A205" s="1">
        <v>165</v>
      </c>
      <c r="B205" s="11">
        <f t="shared" si="163"/>
        <v>38567.199999999997</v>
      </c>
      <c r="C205" s="11">
        <f t="shared" si="168"/>
        <v>287527.09999999992</v>
      </c>
      <c r="D205" s="11">
        <f t="shared" si="169"/>
        <v>289660.29999999993</v>
      </c>
      <c r="E205" s="11">
        <f t="shared" si="164"/>
        <v>36434</v>
      </c>
      <c r="F205" s="4">
        <f t="shared" si="165"/>
        <v>11</v>
      </c>
      <c r="G205" s="26">
        <f t="shared" ref="G205:I205" si="204">G579+G956+G1329</f>
        <v>3177717.2000000007</v>
      </c>
      <c r="H205" s="48">
        <f t="shared" si="204"/>
        <v>3</v>
      </c>
      <c r="I205" s="26">
        <f t="shared" si="204"/>
        <v>372180</v>
      </c>
      <c r="J205" s="26">
        <f t="shared" si="167"/>
        <v>3549897.2000000007</v>
      </c>
    </row>
    <row r="206" spans="1:10" x14ac:dyDescent="0.25">
      <c r="A206" s="1">
        <v>166</v>
      </c>
      <c r="B206" s="11">
        <f t="shared" si="163"/>
        <v>31850</v>
      </c>
      <c r="C206" s="11">
        <f t="shared" si="168"/>
        <v>289660.29999999993</v>
      </c>
      <c r="D206" s="11">
        <f t="shared" si="169"/>
        <v>290592.29999999993</v>
      </c>
      <c r="E206" s="11">
        <f t="shared" si="164"/>
        <v>30918</v>
      </c>
      <c r="F206" s="4">
        <f t="shared" si="165"/>
        <v>11</v>
      </c>
      <c r="G206" s="26">
        <f t="shared" ref="G206:I206" si="205">G580+G957+G1330</f>
        <v>3188557.2000000007</v>
      </c>
      <c r="H206" s="48">
        <f t="shared" si="205"/>
        <v>3</v>
      </c>
      <c r="I206" s="26">
        <f t="shared" si="205"/>
        <v>372180</v>
      </c>
      <c r="J206" s="26">
        <f t="shared" si="167"/>
        <v>3560737.2000000007</v>
      </c>
    </row>
    <row r="207" spans="1:10" x14ac:dyDescent="0.25">
      <c r="A207" s="1">
        <v>167</v>
      </c>
      <c r="B207" s="11">
        <f t="shared" si="163"/>
        <v>35201</v>
      </c>
      <c r="C207" s="11">
        <f t="shared" si="168"/>
        <v>290592.29999999993</v>
      </c>
      <c r="D207" s="11">
        <f t="shared" si="169"/>
        <v>294950.29999999993</v>
      </c>
      <c r="E207" s="11">
        <f t="shared" si="164"/>
        <v>30843</v>
      </c>
      <c r="F207" s="4">
        <f t="shared" si="165"/>
        <v>11</v>
      </c>
      <c r="G207" s="26">
        <f t="shared" ref="G207:I207" si="206">G581+G958+G1331</f>
        <v>3240417.2000000007</v>
      </c>
      <c r="H207" s="48">
        <f t="shared" si="206"/>
        <v>3</v>
      </c>
      <c r="I207" s="26">
        <f t="shared" si="206"/>
        <v>372180</v>
      </c>
      <c r="J207" s="26">
        <f t="shared" si="167"/>
        <v>3612597.2000000007</v>
      </c>
    </row>
    <row r="208" spans="1:10" x14ac:dyDescent="0.25">
      <c r="A208" s="1">
        <v>168</v>
      </c>
      <c r="B208" s="11">
        <f t="shared" si="163"/>
        <v>31576</v>
      </c>
      <c r="C208" s="11">
        <f t="shared" si="168"/>
        <v>294950.29999999993</v>
      </c>
      <c r="D208" s="11">
        <f t="shared" si="169"/>
        <v>295344.29999999993</v>
      </c>
      <c r="E208" s="11">
        <f t="shared" si="164"/>
        <v>31182</v>
      </c>
      <c r="F208" s="4">
        <f t="shared" si="165"/>
        <v>11</v>
      </c>
      <c r="G208" s="26">
        <f t="shared" ref="G208:I208" si="207">G582+G959+G1332</f>
        <v>3248417.2000000007</v>
      </c>
      <c r="H208" s="48">
        <f t="shared" si="207"/>
        <v>3</v>
      </c>
      <c r="I208" s="26">
        <f t="shared" si="207"/>
        <v>372180</v>
      </c>
      <c r="J208" s="26">
        <f t="shared" si="167"/>
        <v>3620597.2000000007</v>
      </c>
    </row>
    <row r="209" spans="1:18" x14ac:dyDescent="0.25">
      <c r="A209" s="1">
        <v>169</v>
      </c>
      <c r="B209" s="11">
        <f t="shared" si="163"/>
        <v>0</v>
      </c>
      <c r="C209" s="11">
        <f t="shared" si="168"/>
        <v>295344.29999999993</v>
      </c>
      <c r="D209" s="11">
        <f t="shared" si="169"/>
        <v>261692.29999999993</v>
      </c>
      <c r="E209" s="11">
        <f t="shared" si="164"/>
        <v>33652</v>
      </c>
      <c r="F209" s="4">
        <f t="shared" si="165"/>
        <v>11</v>
      </c>
      <c r="G209" s="26">
        <f t="shared" ref="G209:I209" si="208">G583+G960+G1333</f>
        <v>2875654.2000000007</v>
      </c>
      <c r="H209" s="48">
        <f t="shared" si="208"/>
        <v>0</v>
      </c>
      <c r="I209" s="26">
        <f t="shared" si="208"/>
        <v>0</v>
      </c>
      <c r="J209" s="26">
        <f t="shared" si="167"/>
        <v>2875654.2000000007</v>
      </c>
    </row>
    <row r="210" spans="1:18" x14ac:dyDescent="0.25">
      <c r="A210" s="1">
        <v>170</v>
      </c>
      <c r="B210" s="11">
        <f t="shared" si="163"/>
        <v>0</v>
      </c>
      <c r="C210" s="11">
        <f t="shared" si="168"/>
        <v>261692.29999999993</v>
      </c>
      <c r="D210" s="11">
        <f t="shared" si="169"/>
        <v>261692.29999999993</v>
      </c>
      <c r="E210" s="11">
        <f t="shared" si="164"/>
        <v>0</v>
      </c>
      <c r="F210" s="4">
        <f t="shared" si="165"/>
        <v>11</v>
      </c>
      <c r="G210" s="26">
        <f t="shared" ref="G210:I210" si="209">G584+G961+G1334</f>
        <v>2875654.2000000007</v>
      </c>
      <c r="H210" s="48">
        <f t="shared" si="209"/>
        <v>0</v>
      </c>
      <c r="I210" s="26">
        <f t="shared" si="209"/>
        <v>0</v>
      </c>
      <c r="J210" s="26">
        <f t="shared" si="167"/>
        <v>2875654.2000000007</v>
      </c>
    </row>
    <row r="211" spans="1:18" x14ac:dyDescent="0.25">
      <c r="A211" s="1">
        <v>171</v>
      </c>
      <c r="B211" s="11">
        <f t="shared" si="163"/>
        <v>5360</v>
      </c>
      <c r="C211" s="11">
        <f t="shared" si="168"/>
        <v>261692.29999999993</v>
      </c>
      <c r="D211" s="11">
        <f t="shared" si="169"/>
        <v>234359.29999999993</v>
      </c>
      <c r="E211" s="11">
        <f t="shared" si="164"/>
        <v>32693</v>
      </c>
      <c r="F211" s="4">
        <f t="shared" si="165"/>
        <v>11</v>
      </c>
      <c r="G211" s="26">
        <f t="shared" ref="G211:I211" si="210">G585+G962+G1335</f>
        <v>2568670.2000000007</v>
      </c>
      <c r="H211" s="48">
        <f t="shared" si="210"/>
        <v>1</v>
      </c>
      <c r="I211" s="26">
        <f t="shared" si="210"/>
        <v>124060</v>
      </c>
      <c r="J211" s="26">
        <f t="shared" si="167"/>
        <v>2692730.2000000007</v>
      </c>
    </row>
    <row r="212" spans="1:18" x14ac:dyDescent="0.25">
      <c r="A212" s="1">
        <v>172</v>
      </c>
      <c r="B212" s="11">
        <f t="shared" si="163"/>
        <v>0</v>
      </c>
      <c r="C212" s="11">
        <f t="shared" si="168"/>
        <v>234359.29999999993</v>
      </c>
      <c r="D212" s="11">
        <f t="shared" si="169"/>
        <v>202729.29999999993</v>
      </c>
      <c r="E212" s="11">
        <f t="shared" si="164"/>
        <v>31630</v>
      </c>
      <c r="F212" s="4">
        <f t="shared" si="165"/>
        <v>11</v>
      </c>
      <c r="G212" s="26">
        <f t="shared" ref="G212:I212" si="211">G586+G963+G1336</f>
        <v>2213520.2000000002</v>
      </c>
      <c r="H212" s="48">
        <f t="shared" si="211"/>
        <v>0</v>
      </c>
      <c r="I212" s="26">
        <f t="shared" si="211"/>
        <v>0</v>
      </c>
      <c r="J212" s="26">
        <f t="shared" si="167"/>
        <v>2213520.2000000002</v>
      </c>
    </row>
    <row r="213" spans="1:18" x14ac:dyDescent="0.25">
      <c r="A213" s="1">
        <v>173</v>
      </c>
      <c r="B213" s="11">
        <f t="shared" si="163"/>
        <v>0</v>
      </c>
      <c r="C213" s="11">
        <f t="shared" si="168"/>
        <v>202729.29999999993</v>
      </c>
      <c r="D213" s="11">
        <f t="shared" si="169"/>
        <v>170888.29999999993</v>
      </c>
      <c r="E213" s="11">
        <f t="shared" si="164"/>
        <v>31841</v>
      </c>
      <c r="F213" s="4">
        <f t="shared" si="165"/>
        <v>11</v>
      </c>
      <c r="G213" s="26">
        <f t="shared" ref="G213:I213" si="212">G587+G964+G1337</f>
        <v>1860141.2000000004</v>
      </c>
      <c r="H213" s="48">
        <f t="shared" si="212"/>
        <v>0</v>
      </c>
      <c r="I213" s="26">
        <f t="shared" si="212"/>
        <v>0</v>
      </c>
      <c r="J213" s="26">
        <f t="shared" si="167"/>
        <v>1860141.2000000004</v>
      </c>
    </row>
    <row r="214" spans="1:18" x14ac:dyDescent="0.25">
      <c r="A214" s="1">
        <v>174</v>
      </c>
      <c r="B214" s="11">
        <f t="shared" si="163"/>
        <v>10000</v>
      </c>
      <c r="C214" s="11">
        <f t="shared" si="168"/>
        <v>170888.29999999993</v>
      </c>
      <c r="D214" s="11">
        <f t="shared" si="169"/>
        <v>144395.29999999993</v>
      </c>
      <c r="E214" s="11">
        <f t="shared" si="164"/>
        <v>36493</v>
      </c>
      <c r="F214" s="4">
        <f t="shared" si="165"/>
        <v>11</v>
      </c>
      <c r="G214" s="26">
        <f t="shared" ref="G214:I214" si="213">G588+G965+G1338</f>
        <v>1573976.2000000004</v>
      </c>
      <c r="H214" s="48">
        <f t="shared" si="213"/>
        <v>1</v>
      </c>
      <c r="I214" s="26">
        <f t="shared" si="213"/>
        <v>124060</v>
      </c>
      <c r="J214" s="26">
        <f t="shared" si="167"/>
        <v>1698036.2000000004</v>
      </c>
    </row>
    <row r="215" spans="1:18" x14ac:dyDescent="0.25">
      <c r="A215" s="1">
        <v>175</v>
      </c>
      <c r="B215" s="11">
        <f t="shared" si="163"/>
        <v>0</v>
      </c>
      <c r="C215" s="11">
        <f t="shared" si="168"/>
        <v>144395.29999999993</v>
      </c>
      <c r="D215" s="11">
        <f t="shared" si="169"/>
        <v>107509.29999999993</v>
      </c>
      <c r="E215" s="11">
        <f t="shared" si="164"/>
        <v>36886</v>
      </c>
      <c r="F215" s="4">
        <f t="shared" si="165"/>
        <v>11</v>
      </c>
      <c r="G215" s="26">
        <f t="shared" ref="G215:I215" si="214">G589+G966+G1339</f>
        <v>1162589.2000000004</v>
      </c>
      <c r="H215" s="48">
        <f t="shared" si="214"/>
        <v>0</v>
      </c>
      <c r="I215" s="26">
        <f t="shared" si="214"/>
        <v>0</v>
      </c>
      <c r="J215" s="26">
        <f t="shared" si="167"/>
        <v>1162589.2000000004</v>
      </c>
    </row>
    <row r="216" spans="1:18" x14ac:dyDescent="0.25">
      <c r="A216" s="1">
        <v>176</v>
      </c>
      <c r="B216" s="11">
        <f t="shared" si="163"/>
        <v>17225</v>
      </c>
      <c r="C216" s="11">
        <f t="shared" si="168"/>
        <v>107509.29999999993</v>
      </c>
      <c r="D216" s="11">
        <f t="shared" si="169"/>
        <v>90385.29999999993</v>
      </c>
      <c r="E216" s="11">
        <f t="shared" si="164"/>
        <v>34349</v>
      </c>
      <c r="F216" s="4">
        <f t="shared" si="165"/>
        <v>11</v>
      </c>
      <c r="G216" s="26">
        <f t="shared" ref="G216:I216" si="215">G590+G967+G1340</f>
        <v>975496.20000000042</v>
      </c>
      <c r="H216" s="48">
        <f t="shared" si="215"/>
        <v>2</v>
      </c>
      <c r="I216" s="26">
        <f t="shared" si="215"/>
        <v>248120</v>
      </c>
      <c r="J216" s="26">
        <f t="shared" si="167"/>
        <v>1223616.2000000004</v>
      </c>
    </row>
    <row r="217" spans="1:18" x14ac:dyDescent="0.25">
      <c r="A217" s="1">
        <v>177</v>
      </c>
      <c r="B217" s="11">
        <f t="shared" si="163"/>
        <v>18598</v>
      </c>
      <c r="C217" s="11">
        <f t="shared" si="168"/>
        <v>90385.29999999993</v>
      </c>
      <c r="D217" s="11">
        <f t="shared" si="169"/>
        <v>108983.29999999993</v>
      </c>
      <c r="E217" s="11">
        <f t="shared" si="164"/>
        <v>0</v>
      </c>
      <c r="F217" s="4">
        <f t="shared" si="165"/>
        <v>11</v>
      </c>
      <c r="G217" s="26">
        <f t="shared" ref="G217:I217" si="216">G591+G968+G1341</f>
        <v>1191075.4000000004</v>
      </c>
      <c r="H217" s="48">
        <f t="shared" si="216"/>
        <v>2</v>
      </c>
      <c r="I217" s="26">
        <f t="shared" si="216"/>
        <v>248120</v>
      </c>
      <c r="J217" s="26">
        <f t="shared" si="167"/>
        <v>1439195.4000000004</v>
      </c>
    </row>
    <row r="218" spans="1:18" x14ac:dyDescent="0.25">
      <c r="A218" s="1">
        <v>178</v>
      </c>
      <c r="B218" s="11">
        <f t="shared" si="163"/>
        <v>13236.8</v>
      </c>
      <c r="C218" s="11">
        <f t="shared" si="168"/>
        <v>108983.29999999993</v>
      </c>
      <c r="D218" s="11">
        <f t="shared" si="169"/>
        <v>92865.099999999933</v>
      </c>
      <c r="E218" s="11">
        <f t="shared" si="164"/>
        <v>29355</v>
      </c>
      <c r="F218" s="4">
        <f t="shared" si="165"/>
        <v>11</v>
      </c>
      <c r="G218" s="26">
        <f t="shared" ref="G218:I218" si="217">G592+G969+G1342</f>
        <v>1015085.2000000005</v>
      </c>
      <c r="H218" s="48">
        <f t="shared" si="217"/>
        <v>2</v>
      </c>
      <c r="I218" s="26">
        <f t="shared" si="217"/>
        <v>248120</v>
      </c>
      <c r="J218" s="26">
        <f t="shared" si="167"/>
        <v>1263205.2000000007</v>
      </c>
    </row>
    <row r="219" spans="1:18" x14ac:dyDescent="0.25">
      <c r="A219" s="1">
        <v>179</v>
      </c>
      <c r="B219" s="11">
        <f t="shared" si="163"/>
        <v>24837.8</v>
      </c>
      <c r="C219" s="11">
        <f t="shared" si="168"/>
        <v>92865.099999999933</v>
      </c>
      <c r="D219" s="11">
        <f t="shared" si="169"/>
        <v>85279.899999999936</v>
      </c>
      <c r="E219" s="11">
        <f t="shared" si="164"/>
        <v>32423</v>
      </c>
      <c r="F219" s="4">
        <f t="shared" si="165"/>
        <v>11</v>
      </c>
      <c r="G219" s="26">
        <f t="shared" ref="G219:I219" si="218">G593+G970+G1343</f>
        <v>943671.60000000056</v>
      </c>
      <c r="H219" s="48">
        <f t="shared" si="218"/>
        <v>3</v>
      </c>
      <c r="I219" s="26">
        <f t="shared" si="218"/>
        <v>372180</v>
      </c>
      <c r="J219" s="26">
        <f t="shared" si="167"/>
        <v>1315851.6000000006</v>
      </c>
      <c r="O219">
        <f>O221/$M$43</f>
        <v>53.025645161290321</v>
      </c>
    </row>
    <row r="220" spans="1:18" x14ac:dyDescent="0.25">
      <c r="A220" s="1">
        <v>180</v>
      </c>
      <c r="B220" s="11">
        <f t="shared" si="163"/>
        <v>22523.8</v>
      </c>
      <c r="C220" s="11">
        <f t="shared" si="168"/>
        <v>85279.899999999936</v>
      </c>
      <c r="D220" s="11">
        <f t="shared" si="169"/>
        <v>76208.699999999939</v>
      </c>
      <c r="E220" s="11">
        <f t="shared" si="164"/>
        <v>31595</v>
      </c>
      <c r="F220" s="4">
        <f t="shared" si="165"/>
        <v>11</v>
      </c>
      <c r="G220" s="26">
        <f t="shared" ref="G220:I220" si="219">G594+G971+G1344</f>
        <v>829730.60000000044</v>
      </c>
      <c r="H220" s="48">
        <f t="shared" si="219"/>
        <v>2</v>
      </c>
      <c r="I220" s="26">
        <f t="shared" si="219"/>
        <v>248120</v>
      </c>
      <c r="J220" s="26">
        <f t="shared" si="167"/>
        <v>1077850.6000000006</v>
      </c>
    </row>
    <row r="221" spans="1:18" s="35" customFormat="1" ht="15.75" thickBot="1" x14ac:dyDescent="0.3">
      <c r="A221" s="29">
        <v>181</v>
      </c>
      <c r="B221" s="11">
        <f t="shared" si="163"/>
        <v>45571.3</v>
      </c>
      <c r="C221" s="21">
        <f t="shared" si="168"/>
        <v>76208.699999999939</v>
      </c>
      <c r="D221" s="21">
        <f t="shared" si="169"/>
        <v>86639.999999999942</v>
      </c>
      <c r="E221" s="11">
        <f t="shared" si="164"/>
        <v>35140</v>
      </c>
      <c r="F221" s="4">
        <f t="shared" si="165"/>
        <v>11</v>
      </c>
      <c r="G221" s="26">
        <f t="shared" ref="G221:I221" si="220">G595+G972+G1345</f>
        <v>961640.00000000047</v>
      </c>
      <c r="H221" s="48">
        <f t="shared" si="220"/>
        <v>3</v>
      </c>
      <c r="I221" s="26">
        <f t="shared" si="220"/>
        <v>372180</v>
      </c>
      <c r="J221" s="26">
        <f t="shared" si="167"/>
        <v>1333820.0000000005</v>
      </c>
      <c r="K221" s="31">
        <f>SUM(J192:J221)</f>
        <v>75289762.400000036</v>
      </c>
      <c r="L221" s="32" t="s">
        <v>114</v>
      </c>
      <c r="M221" s="28">
        <f>SUM(G192:G221)</f>
        <v>68714582.400000036</v>
      </c>
      <c r="N221" s="33" t="s">
        <v>70</v>
      </c>
      <c r="O221" s="34">
        <f>SUM(I192:I221)</f>
        <v>6575180</v>
      </c>
      <c r="R221"/>
    </row>
    <row r="222" spans="1:18" x14ac:dyDescent="0.25">
      <c r="A222" s="36">
        <v>182</v>
      </c>
      <c r="B222" s="11">
        <f t="shared" si="163"/>
        <v>30592.6</v>
      </c>
      <c r="C222" s="22">
        <f t="shared" si="168"/>
        <v>86639.999999999942</v>
      </c>
      <c r="D222" s="22">
        <f t="shared" si="169"/>
        <v>83066.599999999948</v>
      </c>
      <c r="E222" s="11">
        <f t="shared" si="164"/>
        <v>34166</v>
      </c>
      <c r="F222" s="4">
        <f t="shared" si="165"/>
        <v>11</v>
      </c>
      <c r="G222" s="26">
        <f t="shared" ref="G222:I222" si="221">G596+G973+G1346</f>
        <v>914464.40000000061</v>
      </c>
      <c r="H222" s="48">
        <f t="shared" si="221"/>
        <v>3</v>
      </c>
      <c r="I222" s="26">
        <f t="shared" si="221"/>
        <v>372180</v>
      </c>
      <c r="J222" s="26">
        <f t="shared" si="167"/>
        <v>1286644.4000000006</v>
      </c>
    </row>
    <row r="223" spans="1:18" x14ac:dyDescent="0.25">
      <c r="A223" s="1">
        <v>183</v>
      </c>
      <c r="B223" s="11">
        <f t="shared" si="163"/>
        <v>27506.799999999999</v>
      </c>
      <c r="C223" s="11">
        <f t="shared" si="168"/>
        <v>83066.599999999948</v>
      </c>
      <c r="D223" s="11">
        <f t="shared" si="169"/>
        <v>83521.399999999951</v>
      </c>
      <c r="E223" s="11">
        <f t="shared" si="164"/>
        <v>27052</v>
      </c>
      <c r="F223" s="4">
        <f t="shared" si="165"/>
        <v>11</v>
      </c>
      <c r="G223" s="26">
        <f t="shared" ref="G223:I223" si="222">G597+G974+G1347</f>
        <v>911994.00000000047</v>
      </c>
      <c r="H223" s="48">
        <f t="shared" si="222"/>
        <v>3</v>
      </c>
      <c r="I223" s="26">
        <f t="shared" si="222"/>
        <v>372180</v>
      </c>
      <c r="J223" s="26">
        <f t="shared" si="167"/>
        <v>1284174.0000000005</v>
      </c>
    </row>
    <row r="224" spans="1:18" x14ac:dyDescent="0.25">
      <c r="A224" s="1">
        <v>184</v>
      </c>
      <c r="B224" s="11">
        <f t="shared" si="163"/>
        <v>0</v>
      </c>
      <c r="C224" s="11">
        <f t="shared" si="168"/>
        <v>83521.399999999951</v>
      </c>
      <c r="D224" s="11">
        <f t="shared" si="169"/>
        <v>83521.399999999951</v>
      </c>
      <c r="E224" s="11">
        <f t="shared" si="164"/>
        <v>0</v>
      </c>
      <c r="F224" s="4">
        <f t="shared" si="165"/>
        <v>11</v>
      </c>
      <c r="G224" s="26">
        <f t="shared" ref="G224:I224" si="223">G598+G975+G1348</f>
        <v>911994.00000000047</v>
      </c>
      <c r="H224" s="48">
        <f t="shared" si="223"/>
        <v>0</v>
      </c>
      <c r="I224" s="26">
        <f t="shared" si="223"/>
        <v>0</v>
      </c>
      <c r="J224" s="26">
        <f t="shared" si="167"/>
        <v>911994.00000000047</v>
      </c>
    </row>
    <row r="225" spans="1:10" x14ac:dyDescent="0.25">
      <c r="A225" s="1">
        <v>185</v>
      </c>
      <c r="B225" s="11">
        <f t="shared" si="163"/>
        <v>45997.4</v>
      </c>
      <c r="C225" s="11">
        <f t="shared" si="168"/>
        <v>83521.399999999951</v>
      </c>
      <c r="D225" s="11">
        <f t="shared" si="169"/>
        <v>99945.799999999959</v>
      </c>
      <c r="E225" s="11">
        <f t="shared" si="164"/>
        <v>29573</v>
      </c>
      <c r="F225" s="4">
        <f t="shared" si="165"/>
        <v>11</v>
      </c>
      <c r="G225" s="26">
        <f t="shared" ref="G225:I225" si="224">G599+G976+G1349</f>
        <v>1097649.4000000004</v>
      </c>
      <c r="H225" s="48">
        <f t="shared" si="224"/>
        <v>3</v>
      </c>
      <c r="I225" s="26">
        <f t="shared" si="224"/>
        <v>372180</v>
      </c>
      <c r="J225" s="26">
        <f t="shared" si="167"/>
        <v>1469829.4000000004</v>
      </c>
    </row>
    <row r="226" spans="1:10" x14ac:dyDescent="0.25">
      <c r="A226" s="1">
        <v>186</v>
      </c>
      <c r="B226" s="11">
        <f t="shared" si="163"/>
        <v>35890</v>
      </c>
      <c r="C226" s="11">
        <f t="shared" si="168"/>
        <v>99945.799999999959</v>
      </c>
      <c r="D226" s="11">
        <f t="shared" si="169"/>
        <v>101436.79999999996</v>
      </c>
      <c r="E226" s="11">
        <f t="shared" si="164"/>
        <v>34399</v>
      </c>
      <c r="F226" s="4">
        <f t="shared" si="165"/>
        <v>11</v>
      </c>
      <c r="G226" s="26">
        <f t="shared" ref="G226:I226" si="225">G600+G977+G1350</f>
        <v>1114670.4000000004</v>
      </c>
      <c r="H226" s="48">
        <f t="shared" si="225"/>
        <v>3</v>
      </c>
      <c r="I226" s="26">
        <f t="shared" si="225"/>
        <v>372180</v>
      </c>
      <c r="J226" s="26">
        <f t="shared" si="167"/>
        <v>1486850.4000000004</v>
      </c>
    </row>
    <row r="227" spans="1:10" x14ac:dyDescent="0.25">
      <c r="A227" s="1">
        <v>187</v>
      </c>
      <c r="B227" s="11">
        <f t="shared" si="163"/>
        <v>18634.599999999999</v>
      </c>
      <c r="C227" s="11">
        <f t="shared" si="168"/>
        <v>101436.79999999996</v>
      </c>
      <c r="D227" s="11">
        <f t="shared" si="169"/>
        <v>87218.399999999965</v>
      </c>
      <c r="E227" s="11">
        <f t="shared" si="164"/>
        <v>32853</v>
      </c>
      <c r="F227" s="4">
        <f t="shared" si="165"/>
        <v>11</v>
      </c>
      <c r="G227" s="26">
        <f t="shared" ref="G227:I227" si="226">G601+G978+G1351</f>
        <v>963782.60000000044</v>
      </c>
      <c r="H227" s="48">
        <f t="shared" si="226"/>
        <v>2</v>
      </c>
      <c r="I227" s="26">
        <f t="shared" si="226"/>
        <v>248120</v>
      </c>
      <c r="J227" s="26">
        <f t="shared" si="167"/>
        <v>1211902.6000000006</v>
      </c>
    </row>
    <row r="228" spans="1:10" x14ac:dyDescent="0.25">
      <c r="A228" s="1">
        <v>188</v>
      </c>
      <c r="B228" s="11">
        <f t="shared" si="163"/>
        <v>28855</v>
      </c>
      <c r="C228" s="11">
        <f t="shared" si="168"/>
        <v>87218.399999999965</v>
      </c>
      <c r="D228" s="11">
        <f t="shared" si="169"/>
        <v>83300.399999999965</v>
      </c>
      <c r="E228" s="11">
        <f t="shared" si="164"/>
        <v>32773</v>
      </c>
      <c r="F228" s="4">
        <f t="shared" si="165"/>
        <v>11</v>
      </c>
      <c r="G228" s="26">
        <f t="shared" ref="G228:I228" si="227">G602+G979+G1352</f>
        <v>925230.60000000044</v>
      </c>
      <c r="H228" s="48">
        <f t="shared" si="227"/>
        <v>3</v>
      </c>
      <c r="I228" s="26">
        <f t="shared" si="227"/>
        <v>372180</v>
      </c>
      <c r="J228" s="26">
        <f t="shared" si="167"/>
        <v>1297410.6000000006</v>
      </c>
    </row>
    <row r="229" spans="1:10" x14ac:dyDescent="0.25">
      <c r="A229" s="1">
        <v>189</v>
      </c>
      <c r="B229" s="11">
        <f t="shared" si="163"/>
        <v>35589.800000000003</v>
      </c>
      <c r="C229" s="11">
        <f t="shared" si="168"/>
        <v>83300.399999999965</v>
      </c>
      <c r="D229" s="11">
        <f t="shared" si="169"/>
        <v>86840.199999999968</v>
      </c>
      <c r="E229" s="11">
        <f t="shared" si="164"/>
        <v>32050</v>
      </c>
      <c r="F229" s="4">
        <f t="shared" si="165"/>
        <v>11</v>
      </c>
      <c r="G229" s="26">
        <f t="shared" ref="G229:I229" si="228">G603+G980+G1353</f>
        <v>986301.20000000042</v>
      </c>
      <c r="H229" s="48">
        <f t="shared" si="228"/>
        <v>2</v>
      </c>
      <c r="I229" s="26">
        <f t="shared" si="228"/>
        <v>248120</v>
      </c>
      <c r="J229" s="26">
        <f t="shared" si="167"/>
        <v>1234421.2000000004</v>
      </c>
    </row>
    <row r="230" spans="1:10" x14ac:dyDescent="0.25">
      <c r="A230" s="1">
        <v>190</v>
      </c>
      <c r="B230" s="11">
        <f t="shared" si="163"/>
        <v>16670</v>
      </c>
      <c r="C230" s="11">
        <f t="shared" si="168"/>
        <v>86840.199999999968</v>
      </c>
      <c r="D230" s="11">
        <f t="shared" si="169"/>
        <v>71779.199999999968</v>
      </c>
      <c r="E230" s="11">
        <f t="shared" si="164"/>
        <v>31731</v>
      </c>
      <c r="F230" s="4">
        <f t="shared" si="165"/>
        <v>11</v>
      </c>
      <c r="G230" s="26">
        <f t="shared" ref="G230:I230" si="229">G604+G981+G1354</f>
        <v>817128.20000000042</v>
      </c>
      <c r="H230" s="48">
        <f t="shared" si="229"/>
        <v>1</v>
      </c>
      <c r="I230" s="26">
        <f t="shared" si="229"/>
        <v>124060</v>
      </c>
      <c r="J230" s="26">
        <f t="shared" si="167"/>
        <v>941188.20000000042</v>
      </c>
    </row>
    <row r="231" spans="1:10" x14ac:dyDescent="0.25">
      <c r="A231" s="1">
        <v>191</v>
      </c>
      <c r="B231" s="11">
        <f t="shared" si="163"/>
        <v>0</v>
      </c>
      <c r="C231" s="11">
        <f t="shared" si="168"/>
        <v>71779.199999999968</v>
      </c>
      <c r="D231" s="11">
        <f t="shared" si="169"/>
        <v>71779.199999999968</v>
      </c>
      <c r="E231" s="11">
        <f t="shared" si="164"/>
        <v>0</v>
      </c>
      <c r="F231" s="4">
        <f t="shared" si="165"/>
        <v>11</v>
      </c>
      <c r="G231" s="26">
        <f t="shared" ref="G231:I231" si="230">G605+G982+G1355</f>
        <v>817128.20000000042</v>
      </c>
      <c r="H231" s="48">
        <f t="shared" si="230"/>
        <v>0</v>
      </c>
      <c r="I231" s="26">
        <f t="shared" si="230"/>
        <v>0</v>
      </c>
      <c r="J231" s="26">
        <f t="shared" si="167"/>
        <v>817128.20000000042</v>
      </c>
    </row>
    <row r="232" spans="1:10" x14ac:dyDescent="0.25">
      <c r="A232" s="1">
        <v>192</v>
      </c>
      <c r="B232" s="11">
        <f t="shared" si="163"/>
        <v>32689.4</v>
      </c>
      <c r="C232" s="11">
        <f t="shared" si="168"/>
        <v>71779.199999999968</v>
      </c>
      <c r="D232" s="11">
        <f t="shared" si="169"/>
        <v>72204.599999999977</v>
      </c>
      <c r="E232" s="11">
        <f t="shared" si="164"/>
        <v>32264</v>
      </c>
      <c r="F232" s="4">
        <f t="shared" si="165"/>
        <v>11</v>
      </c>
      <c r="G232" s="26">
        <f t="shared" ref="G232:I232" si="231">G606+G983+G1356</f>
        <v>824676.20000000042</v>
      </c>
      <c r="H232" s="48">
        <f t="shared" si="231"/>
        <v>2</v>
      </c>
      <c r="I232" s="26">
        <f t="shared" si="231"/>
        <v>248120</v>
      </c>
      <c r="J232" s="26">
        <f t="shared" si="167"/>
        <v>1072796.2000000004</v>
      </c>
    </row>
    <row r="233" spans="1:10" x14ac:dyDescent="0.25">
      <c r="A233" s="1">
        <v>193</v>
      </c>
      <c r="B233" s="11">
        <f t="shared" si="163"/>
        <v>12040</v>
      </c>
      <c r="C233" s="11">
        <f t="shared" si="168"/>
        <v>72204.599999999977</v>
      </c>
      <c r="D233" s="11">
        <f t="shared" si="169"/>
        <v>53826.599999999977</v>
      </c>
      <c r="E233" s="11">
        <f t="shared" si="164"/>
        <v>30418</v>
      </c>
      <c r="F233" s="4">
        <f t="shared" si="165"/>
        <v>11</v>
      </c>
      <c r="G233" s="26">
        <f t="shared" ref="G233:I233" si="232">G607+G984+G1357</f>
        <v>608777.20000000042</v>
      </c>
      <c r="H233" s="48">
        <f t="shared" si="232"/>
        <v>1</v>
      </c>
      <c r="I233" s="26">
        <f t="shared" si="232"/>
        <v>124060</v>
      </c>
      <c r="J233" s="26">
        <f t="shared" si="167"/>
        <v>732837.20000000042</v>
      </c>
    </row>
    <row r="234" spans="1:10" x14ac:dyDescent="0.25">
      <c r="A234" s="1">
        <v>194</v>
      </c>
      <c r="B234" s="11">
        <f t="shared" ref="B234:B297" si="233">B608+B985+B1358</f>
        <v>37010</v>
      </c>
      <c r="C234" s="11">
        <f t="shared" si="168"/>
        <v>53826.599999999977</v>
      </c>
      <c r="D234" s="11">
        <f t="shared" si="169"/>
        <v>58026.599999999977</v>
      </c>
      <c r="E234" s="11">
        <f t="shared" ref="E234:E297" si="234">E608+E985+E1358</f>
        <v>32810</v>
      </c>
      <c r="F234" s="4">
        <f t="shared" ref="F234:F297" si="235">$M$42</f>
        <v>11</v>
      </c>
      <c r="G234" s="26">
        <f t="shared" ref="G234:I234" si="236">G608+G985+G1358</f>
        <v>659814.20000000042</v>
      </c>
      <c r="H234" s="48">
        <f t="shared" si="236"/>
        <v>3</v>
      </c>
      <c r="I234" s="26">
        <f t="shared" si="236"/>
        <v>372180</v>
      </c>
      <c r="J234" s="26">
        <f t="shared" ref="J234:J297" si="237">J608+J985+J1358</f>
        <v>1031994.2000000004</v>
      </c>
    </row>
    <row r="235" spans="1:10" x14ac:dyDescent="0.25">
      <c r="A235" s="1">
        <v>195</v>
      </c>
      <c r="B235" s="11">
        <f t="shared" si="233"/>
        <v>46829.2</v>
      </c>
      <c r="C235" s="11">
        <f t="shared" ref="C235:C298" si="238">D234</f>
        <v>58026.599999999977</v>
      </c>
      <c r="D235" s="11">
        <f t="shared" ref="D235:D298" si="239">C235+B235-E235</f>
        <v>71163.799999999974</v>
      </c>
      <c r="E235" s="11">
        <f t="shared" si="234"/>
        <v>33692</v>
      </c>
      <c r="F235" s="4">
        <f t="shared" si="235"/>
        <v>11</v>
      </c>
      <c r="G235" s="26">
        <f t="shared" ref="G235:I235" si="240">G609+G986+G1359</f>
        <v>816725.00000000035</v>
      </c>
      <c r="H235" s="48">
        <f t="shared" si="240"/>
        <v>3</v>
      </c>
      <c r="I235" s="26">
        <f t="shared" si="240"/>
        <v>372180</v>
      </c>
      <c r="J235" s="26">
        <f t="shared" si="237"/>
        <v>1188905.0000000005</v>
      </c>
    </row>
    <row r="236" spans="1:10" x14ac:dyDescent="0.25">
      <c r="A236" s="1">
        <v>196</v>
      </c>
      <c r="B236" s="11">
        <f t="shared" si="233"/>
        <v>31755</v>
      </c>
      <c r="C236" s="11">
        <f t="shared" si="238"/>
        <v>71163.799999999974</v>
      </c>
      <c r="D236" s="11">
        <f t="shared" si="239"/>
        <v>70357.799999999974</v>
      </c>
      <c r="E236" s="11">
        <f t="shared" si="234"/>
        <v>32561</v>
      </c>
      <c r="F236" s="4">
        <f t="shared" si="235"/>
        <v>11</v>
      </c>
      <c r="G236" s="26">
        <f t="shared" ref="G236:I236" si="241">G610+G987+G1360</f>
        <v>805714.00000000047</v>
      </c>
      <c r="H236" s="48">
        <f t="shared" si="241"/>
        <v>3</v>
      </c>
      <c r="I236" s="26">
        <f t="shared" si="241"/>
        <v>372180</v>
      </c>
      <c r="J236" s="26">
        <f t="shared" si="237"/>
        <v>1177894.0000000005</v>
      </c>
    </row>
    <row r="237" spans="1:10" x14ac:dyDescent="0.25">
      <c r="A237" s="1">
        <v>197</v>
      </c>
      <c r="B237" s="11">
        <f t="shared" si="233"/>
        <v>38926.400000000001</v>
      </c>
      <c r="C237" s="11">
        <f t="shared" si="238"/>
        <v>70357.799999999974</v>
      </c>
      <c r="D237" s="11">
        <f t="shared" si="239"/>
        <v>77875.199999999983</v>
      </c>
      <c r="E237" s="11">
        <f t="shared" si="234"/>
        <v>31409</v>
      </c>
      <c r="F237" s="4">
        <f t="shared" si="235"/>
        <v>11</v>
      </c>
      <c r="G237" s="26">
        <f t="shared" ref="G237:I237" si="242">G611+G988+G1361</f>
        <v>880553.8000000004</v>
      </c>
      <c r="H237" s="48">
        <f t="shared" si="242"/>
        <v>3</v>
      </c>
      <c r="I237" s="26">
        <f t="shared" si="242"/>
        <v>372180</v>
      </c>
      <c r="J237" s="26">
        <f t="shared" si="237"/>
        <v>1252733.8000000003</v>
      </c>
    </row>
    <row r="238" spans="1:10" x14ac:dyDescent="0.25">
      <c r="A238" s="1">
        <v>198</v>
      </c>
      <c r="B238" s="11">
        <f t="shared" si="233"/>
        <v>0</v>
      </c>
      <c r="C238" s="11">
        <f t="shared" si="238"/>
        <v>77875.199999999983</v>
      </c>
      <c r="D238" s="11">
        <f t="shared" si="239"/>
        <v>77875.199999999983</v>
      </c>
      <c r="E238" s="11">
        <f t="shared" si="234"/>
        <v>0</v>
      </c>
      <c r="F238" s="4">
        <f t="shared" si="235"/>
        <v>11</v>
      </c>
      <c r="G238" s="26">
        <f t="shared" ref="G238:I238" si="243">G612+G989+G1362</f>
        <v>880553.8000000004</v>
      </c>
      <c r="H238" s="48">
        <f t="shared" si="243"/>
        <v>0</v>
      </c>
      <c r="I238" s="26">
        <f t="shared" si="243"/>
        <v>0</v>
      </c>
      <c r="J238" s="26">
        <f t="shared" si="237"/>
        <v>880553.8000000004</v>
      </c>
    </row>
    <row r="239" spans="1:10" x14ac:dyDescent="0.25">
      <c r="A239" s="1">
        <v>199</v>
      </c>
      <c r="B239" s="11">
        <f t="shared" si="233"/>
        <v>27447.800000000003</v>
      </c>
      <c r="C239" s="11">
        <f t="shared" si="238"/>
        <v>77875.199999999983</v>
      </c>
      <c r="D239" s="11">
        <f t="shared" si="239"/>
        <v>71413.999999999985</v>
      </c>
      <c r="E239" s="11">
        <f t="shared" si="234"/>
        <v>33909</v>
      </c>
      <c r="F239" s="4">
        <f t="shared" si="235"/>
        <v>11</v>
      </c>
      <c r="G239" s="26">
        <f t="shared" ref="G239:I239" si="244">G613+G990+G1363</f>
        <v>805424.80000000051</v>
      </c>
      <c r="H239" s="48">
        <f t="shared" si="244"/>
        <v>3</v>
      </c>
      <c r="I239" s="26">
        <f t="shared" si="244"/>
        <v>372180</v>
      </c>
      <c r="J239" s="26">
        <f t="shared" si="237"/>
        <v>1177604.8000000005</v>
      </c>
    </row>
    <row r="240" spans="1:10" x14ac:dyDescent="0.25">
      <c r="A240" s="1">
        <v>200</v>
      </c>
      <c r="B240" s="11">
        <f t="shared" si="233"/>
        <v>13454</v>
      </c>
      <c r="C240" s="11">
        <f t="shared" si="238"/>
        <v>71413.999999999985</v>
      </c>
      <c r="D240" s="11">
        <f t="shared" si="239"/>
        <v>53853.999999999985</v>
      </c>
      <c r="E240" s="11">
        <f t="shared" si="234"/>
        <v>31014</v>
      </c>
      <c r="F240" s="4">
        <f t="shared" si="235"/>
        <v>11</v>
      </c>
      <c r="G240" s="26">
        <f t="shared" ref="G240:I240" si="245">G614+G991+G1364</f>
        <v>615177.80000000051</v>
      </c>
      <c r="H240" s="48">
        <f t="shared" si="245"/>
        <v>2</v>
      </c>
      <c r="I240" s="26">
        <f t="shared" si="245"/>
        <v>248120</v>
      </c>
      <c r="J240" s="26">
        <f t="shared" si="237"/>
        <v>863297.80000000051</v>
      </c>
    </row>
    <row r="241" spans="1:18" x14ac:dyDescent="0.25">
      <c r="A241" s="1">
        <v>201</v>
      </c>
      <c r="B241" s="11">
        <f t="shared" si="233"/>
        <v>42473.2</v>
      </c>
      <c r="C241" s="11">
        <f t="shared" si="238"/>
        <v>53853.999999999985</v>
      </c>
      <c r="D241" s="11">
        <f t="shared" si="239"/>
        <v>66027.199999999983</v>
      </c>
      <c r="E241" s="11">
        <f t="shared" si="234"/>
        <v>30300</v>
      </c>
      <c r="F241" s="4">
        <f t="shared" si="235"/>
        <v>11</v>
      </c>
      <c r="G241" s="26">
        <f t="shared" ref="G241:I241" si="246">G615+G992+G1365</f>
        <v>742050.20000000042</v>
      </c>
      <c r="H241" s="48">
        <f t="shared" si="246"/>
        <v>3</v>
      </c>
      <c r="I241" s="26">
        <f t="shared" si="246"/>
        <v>372180</v>
      </c>
      <c r="J241" s="26">
        <f t="shared" si="237"/>
        <v>1114230.2000000004</v>
      </c>
    </row>
    <row r="242" spans="1:18" x14ac:dyDescent="0.25">
      <c r="A242" s="1">
        <v>202</v>
      </c>
      <c r="B242" s="11">
        <f t="shared" si="233"/>
        <v>37143.199999999997</v>
      </c>
      <c r="C242" s="11">
        <f t="shared" si="238"/>
        <v>66027.199999999983</v>
      </c>
      <c r="D242" s="11">
        <f t="shared" si="239"/>
        <v>72708.39999999998</v>
      </c>
      <c r="E242" s="11">
        <f t="shared" si="234"/>
        <v>30462</v>
      </c>
      <c r="F242" s="4">
        <f t="shared" si="235"/>
        <v>11</v>
      </c>
      <c r="G242" s="26">
        <f t="shared" ref="G242:I242" si="247">G616+G993+G1366</f>
        <v>813152.60000000044</v>
      </c>
      <c r="H242" s="48">
        <f t="shared" si="247"/>
        <v>3</v>
      </c>
      <c r="I242" s="26">
        <f t="shared" si="247"/>
        <v>372180</v>
      </c>
      <c r="J242" s="26">
        <f t="shared" si="237"/>
        <v>1185332.6000000006</v>
      </c>
    </row>
    <row r="243" spans="1:18" x14ac:dyDescent="0.25">
      <c r="A243" s="1">
        <v>203</v>
      </c>
      <c r="B243" s="11">
        <f t="shared" si="233"/>
        <v>24471.4</v>
      </c>
      <c r="C243" s="11">
        <f t="shared" si="238"/>
        <v>72708.39999999998</v>
      </c>
      <c r="D243" s="11">
        <f t="shared" si="239"/>
        <v>66664.799999999988</v>
      </c>
      <c r="E243" s="11">
        <f t="shared" si="234"/>
        <v>30515</v>
      </c>
      <c r="F243" s="4">
        <f t="shared" si="235"/>
        <v>11</v>
      </c>
      <c r="G243" s="26">
        <f t="shared" ref="G243:I243" si="248">G617+G994+G1367</f>
        <v>754363.40000000037</v>
      </c>
      <c r="H243" s="48">
        <f t="shared" si="248"/>
        <v>2</v>
      </c>
      <c r="I243" s="26">
        <f t="shared" si="248"/>
        <v>248120</v>
      </c>
      <c r="J243" s="26">
        <f t="shared" si="237"/>
        <v>1002483.4000000004</v>
      </c>
    </row>
    <row r="244" spans="1:18" x14ac:dyDescent="0.25">
      <c r="A244" s="1">
        <v>204</v>
      </c>
      <c r="B244" s="11">
        <f t="shared" si="233"/>
        <v>5600</v>
      </c>
      <c r="C244" s="11">
        <f t="shared" si="238"/>
        <v>66664.799999999988</v>
      </c>
      <c r="D244" s="11">
        <f t="shared" si="239"/>
        <v>40345.799999999988</v>
      </c>
      <c r="E244" s="11">
        <f t="shared" si="234"/>
        <v>31919</v>
      </c>
      <c r="F244" s="4">
        <f t="shared" si="235"/>
        <v>11</v>
      </c>
      <c r="G244" s="26">
        <f t="shared" ref="G244:I244" si="249">G618+G995+G1368</f>
        <v>455693.40000000037</v>
      </c>
      <c r="H244" s="48">
        <f t="shared" si="249"/>
        <v>1</v>
      </c>
      <c r="I244" s="26">
        <f t="shared" si="249"/>
        <v>124060</v>
      </c>
      <c r="J244" s="26">
        <f t="shared" si="237"/>
        <v>579753.40000000037</v>
      </c>
    </row>
    <row r="245" spans="1:18" x14ac:dyDescent="0.25">
      <c r="A245" s="1">
        <v>205</v>
      </c>
      <c r="B245" s="11">
        <f t="shared" si="233"/>
        <v>22550</v>
      </c>
      <c r="C245" s="11">
        <f t="shared" si="238"/>
        <v>40345.799999999988</v>
      </c>
      <c r="D245" s="11">
        <f t="shared" si="239"/>
        <v>62895.799999999988</v>
      </c>
      <c r="E245" s="11">
        <f t="shared" si="234"/>
        <v>0</v>
      </c>
      <c r="F245" s="4">
        <f t="shared" si="235"/>
        <v>11</v>
      </c>
      <c r="G245" s="26">
        <f t="shared" ref="G245:I245" si="250">G619+G996+G1369</f>
        <v>692313.40000000037</v>
      </c>
      <c r="H245" s="48">
        <f t="shared" si="250"/>
        <v>2</v>
      </c>
      <c r="I245" s="26">
        <f t="shared" si="250"/>
        <v>248120</v>
      </c>
      <c r="J245" s="26">
        <f t="shared" si="237"/>
        <v>940433.40000000037</v>
      </c>
    </row>
    <row r="246" spans="1:18" x14ac:dyDescent="0.25">
      <c r="A246" s="1">
        <v>206</v>
      </c>
      <c r="B246" s="11">
        <f t="shared" si="233"/>
        <v>46203.199999999997</v>
      </c>
      <c r="C246" s="11">
        <f t="shared" si="238"/>
        <v>62895.799999999988</v>
      </c>
      <c r="D246" s="11">
        <f t="shared" si="239"/>
        <v>77754.999999999985</v>
      </c>
      <c r="E246" s="11">
        <f t="shared" si="234"/>
        <v>31344</v>
      </c>
      <c r="F246" s="4">
        <f t="shared" si="235"/>
        <v>11</v>
      </c>
      <c r="G246" s="26">
        <f t="shared" ref="G246:I246" si="251">G620+G997+G1370</f>
        <v>854963.60000000044</v>
      </c>
      <c r="H246" s="48">
        <f t="shared" si="251"/>
        <v>3</v>
      </c>
      <c r="I246" s="26">
        <f t="shared" si="251"/>
        <v>372180</v>
      </c>
      <c r="J246" s="26">
        <f t="shared" si="237"/>
        <v>1227143.6000000006</v>
      </c>
    </row>
    <row r="247" spans="1:18" x14ac:dyDescent="0.25">
      <c r="A247" s="1">
        <v>207</v>
      </c>
      <c r="B247" s="11">
        <f t="shared" si="233"/>
        <v>23460</v>
      </c>
      <c r="C247" s="11">
        <f t="shared" si="238"/>
        <v>77754.999999999985</v>
      </c>
      <c r="D247" s="11">
        <f t="shared" si="239"/>
        <v>71558.999999999985</v>
      </c>
      <c r="E247" s="11">
        <f t="shared" si="234"/>
        <v>29656</v>
      </c>
      <c r="F247" s="4">
        <f t="shared" si="235"/>
        <v>11</v>
      </c>
      <c r="G247" s="26">
        <f t="shared" ref="G247:I247" si="252">G621+G998+G1371</f>
        <v>783845.60000000044</v>
      </c>
      <c r="H247" s="48">
        <f t="shared" si="252"/>
        <v>2</v>
      </c>
      <c r="I247" s="26">
        <f t="shared" si="252"/>
        <v>248120</v>
      </c>
      <c r="J247" s="26">
        <f t="shared" si="237"/>
        <v>1031965.6000000004</v>
      </c>
    </row>
    <row r="248" spans="1:18" x14ac:dyDescent="0.25">
      <c r="A248" s="1">
        <v>208</v>
      </c>
      <c r="B248" s="11">
        <f t="shared" si="233"/>
        <v>43530</v>
      </c>
      <c r="C248" s="11">
        <f t="shared" si="238"/>
        <v>71558.999999999985</v>
      </c>
      <c r="D248" s="11">
        <f t="shared" si="239"/>
        <v>81915.999999999985</v>
      </c>
      <c r="E248" s="11">
        <f t="shared" si="234"/>
        <v>33173</v>
      </c>
      <c r="F248" s="4">
        <f t="shared" si="235"/>
        <v>11</v>
      </c>
      <c r="G248" s="26">
        <f t="shared" ref="G248:I248" si="253">G622+G999+G1372</f>
        <v>893569.60000000044</v>
      </c>
      <c r="H248" s="48">
        <f t="shared" si="253"/>
        <v>3</v>
      </c>
      <c r="I248" s="26">
        <f t="shared" si="253"/>
        <v>372180</v>
      </c>
      <c r="J248" s="26">
        <f t="shared" si="237"/>
        <v>1265749.6000000006</v>
      </c>
    </row>
    <row r="249" spans="1:18" x14ac:dyDescent="0.25">
      <c r="A249" s="1">
        <v>209</v>
      </c>
      <c r="B249" s="11">
        <f t="shared" si="233"/>
        <v>24752.400000000001</v>
      </c>
      <c r="C249" s="11">
        <f t="shared" si="238"/>
        <v>81915.999999999985</v>
      </c>
      <c r="D249" s="11">
        <f t="shared" si="239"/>
        <v>74783.399999999994</v>
      </c>
      <c r="E249" s="11">
        <f t="shared" si="234"/>
        <v>31885</v>
      </c>
      <c r="F249" s="4">
        <f t="shared" si="235"/>
        <v>11</v>
      </c>
      <c r="G249" s="26">
        <f t="shared" ref="G249:I249" si="254">G623+G1000+G1373</f>
        <v>805710.60000000056</v>
      </c>
      <c r="H249" s="48">
        <f t="shared" si="254"/>
        <v>2</v>
      </c>
      <c r="I249" s="26">
        <f t="shared" si="254"/>
        <v>248120</v>
      </c>
      <c r="J249" s="26">
        <f t="shared" si="237"/>
        <v>1053830.6000000006</v>
      </c>
    </row>
    <row r="250" spans="1:18" x14ac:dyDescent="0.25">
      <c r="A250" s="1">
        <v>210</v>
      </c>
      <c r="B250" s="11">
        <f t="shared" si="233"/>
        <v>30369</v>
      </c>
      <c r="C250" s="11">
        <f t="shared" si="238"/>
        <v>74783.399999999994</v>
      </c>
      <c r="D250" s="11">
        <f t="shared" si="239"/>
        <v>73021.399999999994</v>
      </c>
      <c r="E250" s="11">
        <f t="shared" si="234"/>
        <v>32131</v>
      </c>
      <c r="F250" s="4">
        <f t="shared" si="235"/>
        <v>11</v>
      </c>
      <c r="G250" s="26">
        <f t="shared" ref="G250:I250" si="255">G624+G1001+G1374</f>
        <v>793241.60000000056</v>
      </c>
      <c r="H250" s="48">
        <f t="shared" si="255"/>
        <v>3</v>
      </c>
      <c r="I250" s="26">
        <f t="shared" si="255"/>
        <v>372180</v>
      </c>
      <c r="J250" s="26">
        <f t="shared" si="237"/>
        <v>1165421.6000000006</v>
      </c>
      <c r="O250">
        <f>O252/$M$43</f>
        <v>64.030967741935484</v>
      </c>
    </row>
    <row r="251" spans="1:18" x14ac:dyDescent="0.25">
      <c r="A251" s="1">
        <v>211</v>
      </c>
      <c r="B251" s="11">
        <f t="shared" si="233"/>
        <v>0</v>
      </c>
      <c r="C251" s="11">
        <f t="shared" si="238"/>
        <v>73021.399999999994</v>
      </c>
      <c r="D251" s="11">
        <f t="shared" si="239"/>
        <v>73021.399999999994</v>
      </c>
      <c r="E251" s="11">
        <f t="shared" si="234"/>
        <v>0</v>
      </c>
      <c r="F251" s="4">
        <f t="shared" si="235"/>
        <v>11</v>
      </c>
      <c r="G251" s="26">
        <f t="shared" ref="G251:I251" si="256">G625+G1002+G1375</f>
        <v>793241.60000000056</v>
      </c>
      <c r="H251" s="48">
        <f t="shared" si="256"/>
        <v>0</v>
      </c>
      <c r="I251" s="26">
        <f t="shared" si="256"/>
        <v>0</v>
      </c>
      <c r="J251" s="26">
        <f t="shared" si="237"/>
        <v>793241.60000000056</v>
      </c>
    </row>
    <row r="252" spans="1:18" s="35" customFormat="1" ht="15.75" thickBot="1" x14ac:dyDescent="0.3">
      <c r="A252" s="29">
        <v>212</v>
      </c>
      <c r="B252" s="11">
        <f t="shared" si="233"/>
        <v>0</v>
      </c>
      <c r="C252" s="21">
        <f t="shared" si="238"/>
        <v>73021.399999999994</v>
      </c>
      <c r="D252" s="21">
        <f t="shared" si="239"/>
        <v>73021.399999999994</v>
      </c>
      <c r="E252" s="11">
        <f t="shared" si="234"/>
        <v>0</v>
      </c>
      <c r="F252" s="4">
        <f t="shared" si="235"/>
        <v>11</v>
      </c>
      <c r="G252" s="26">
        <f t="shared" ref="G252:I252" si="257">G626+G1003+G1376</f>
        <v>793241.60000000056</v>
      </c>
      <c r="H252" s="48">
        <f t="shared" si="257"/>
        <v>0</v>
      </c>
      <c r="I252" s="26">
        <f t="shared" si="257"/>
        <v>0</v>
      </c>
      <c r="J252" s="26">
        <f t="shared" si="237"/>
        <v>793241.60000000056</v>
      </c>
      <c r="K252" s="31">
        <f>SUM(J222:J252)</f>
        <v>33472987.000000022</v>
      </c>
      <c r="L252" s="32" t="s">
        <v>114</v>
      </c>
      <c r="M252" s="28">
        <f>SUM(G222:G252)</f>
        <v>25533147.000000022</v>
      </c>
      <c r="N252" s="33" t="s">
        <v>70</v>
      </c>
      <c r="O252" s="34">
        <f>SUM(I222:I252)</f>
        <v>7939840</v>
      </c>
      <c r="R252"/>
    </row>
    <row r="253" spans="1:18" x14ac:dyDescent="0.25">
      <c r="A253" s="36">
        <v>213</v>
      </c>
      <c r="B253" s="11">
        <f t="shared" si="233"/>
        <v>14820</v>
      </c>
      <c r="C253" s="22">
        <f t="shared" si="238"/>
        <v>73021.399999999994</v>
      </c>
      <c r="D253" s="22">
        <f t="shared" si="239"/>
        <v>56545.399999999994</v>
      </c>
      <c r="E253" s="11">
        <f t="shared" si="234"/>
        <v>31296</v>
      </c>
      <c r="F253" s="4">
        <f t="shared" si="235"/>
        <v>11</v>
      </c>
      <c r="G253" s="26">
        <f t="shared" ref="G253:I253" si="258">G627+G1004+G1377</f>
        <v>607496.60000000056</v>
      </c>
      <c r="H253" s="48">
        <f t="shared" si="258"/>
        <v>2</v>
      </c>
      <c r="I253" s="26">
        <f t="shared" si="258"/>
        <v>248120</v>
      </c>
      <c r="J253" s="26">
        <f t="shared" si="237"/>
        <v>855616.60000000056</v>
      </c>
    </row>
    <row r="254" spans="1:18" x14ac:dyDescent="0.25">
      <c r="A254" s="1">
        <v>214</v>
      </c>
      <c r="B254" s="11">
        <f t="shared" si="233"/>
        <v>23060</v>
      </c>
      <c r="C254" s="11">
        <f t="shared" si="238"/>
        <v>56545.399999999994</v>
      </c>
      <c r="D254" s="11">
        <f t="shared" si="239"/>
        <v>46445.399999999994</v>
      </c>
      <c r="E254" s="11">
        <f t="shared" si="234"/>
        <v>33160</v>
      </c>
      <c r="F254" s="4">
        <f t="shared" si="235"/>
        <v>11</v>
      </c>
      <c r="G254" s="26">
        <f t="shared" ref="G254:I254" si="259">G628+G1005+G1378</f>
        <v>504134.60000000056</v>
      </c>
      <c r="H254" s="48">
        <f t="shared" si="259"/>
        <v>2</v>
      </c>
      <c r="I254" s="26">
        <f t="shared" si="259"/>
        <v>248120</v>
      </c>
      <c r="J254" s="26">
        <f t="shared" si="237"/>
        <v>752254.60000000056</v>
      </c>
    </row>
    <row r="255" spans="1:18" x14ac:dyDescent="0.25">
      <c r="A255" s="1">
        <v>215</v>
      </c>
      <c r="B255" s="11">
        <f t="shared" si="233"/>
        <v>39520</v>
      </c>
      <c r="C255" s="11">
        <f t="shared" si="238"/>
        <v>46445.399999999994</v>
      </c>
      <c r="D255" s="11">
        <f t="shared" si="239"/>
        <v>53300.399999999994</v>
      </c>
      <c r="E255" s="11">
        <f t="shared" si="234"/>
        <v>32665</v>
      </c>
      <c r="F255" s="4">
        <f t="shared" si="235"/>
        <v>11</v>
      </c>
      <c r="G255" s="26">
        <f t="shared" ref="G255:I255" si="260">G629+G1006+G1379</f>
        <v>588295.60000000056</v>
      </c>
      <c r="H255" s="48">
        <f t="shared" si="260"/>
        <v>3</v>
      </c>
      <c r="I255" s="26">
        <f t="shared" si="260"/>
        <v>372180</v>
      </c>
      <c r="J255" s="26">
        <f t="shared" si="237"/>
        <v>960475.60000000056</v>
      </c>
    </row>
    <row r="256" spans="1:18" x14ac:dyDescent="0.25">
      <c r="A256" s="1">
        <v>216</v>
      </c>
      <c r="B256" s="11">
        <f t="shared" si="233"/>
        <v>16270</v>
      </c>
      <c r="C256" s="11">
        <f t="shared" si="238"/>
        <v>53300.399999999994</v>
      </c>
      <c r="D256" s="11">
        <f t="shared" si="239"/>
        <v>37158.399999999994</v>
      </c>
      <c r="E256" s="11">
        <f t="shared" si="234"/>
        <v>32412</v>
      </c>
      <c r="F256" s="4">
        <f t="shared" si="235"/>
        <v>11</v>
      </c>
      <c r="G256" s="26">
        <f t="shared" ref="G256:I256" si="261">G630+G1007+G1380</f>
        <v>409477.60000000056</v>
      </c>
      <c r="H256" s="48">
        <f t="shared" si="261"/>
        <v>3</v>
      </c>
      <c r="I256" s="26">
        <f t="shared" si="261"/>
        <v>372180</v>
      </c>
      <c r="J256" s="26">
        <f t="shared" si="237"/>
        <v>781657.60000000056</v>
      </c>
    </row>
    <row r="257" spans="1:10" x14ac:dyDescent="0.25">
      <c r="A257" s="1">
        <v>217</v>
      </c>
      <c r="B257" s="11">
        <f t="shared" si="233"/>
        <v>38090</v>
      </c>
      <c r="C257" s="11">
        <f t="shared" si="238"/>
        <v>37158.399999999994</v>
      </c>
      <c r="D257" s="11">
        <f t="shared" si="239"/>
        <v>41550.399999999994</v>
      </c>
      <c r="E257" s="11">
        <f t="shared" si="234"/>
        <v>33698</v>
      </c>
      <c r="F257" s="4">
        <f t="shared" si="235"/>
        <v>11</v>
      </c>
      <c r="G257" s="26">
        <f t="shared" ref="G257:I257" si="262">G631+G1008+G1381</f>
        <v>472738.6000000005</v>
      </c>
      <c r="H257" s="48">
        <f t="shared" si="262"/>
        <v>3</v>
      </c>
      <c r="I257" s="26">
        <f t="shared" si="262"/>
        <v>372180</v>
      </c>
      <c r="J257" s="26">
        <f t="shared" si="237"/>
        <v>844918.60000000056</v>
      </c>
    </row>
    <row r="258" spans="1:10" x14ac:dyDescent="0.25">
      <c r="A258" s="1">
        <v>218</v>
      </c>
      <c r="B258" s="11">
        <f t="shared" si="233"/>
        <v>25040</v>
      </c>
      <c r="C258" s="11">
        <f t="shared" si="238"/>
        <v>41550.399999999994</v>
      </c>
      <c r="D258" s="11">
        <f t="shared" si="239"/>
        <v>31113.399999999994</v>
      </c>
      <c r="E258" s="11">
        <f t="shared" si="234"/>
        <v>35477</v>
      </c>
      <c r="F258" s="4">
        <f t="shared" si="235"/>
        <v>11</v>
      </c>
      <c r="G258" s="26">
        <f t="shared" ref="G258:I258" si="263">G632+G1009+G1382</f>
        <v>342371.60000000056</v>
      </c>
      <c r="H258" s="48">
        <f t="shared" si="263"/>
        <v>2</v>
      </c>
      <c r="I258" s="26">
        <f t="shared" si="263"/>
        <v>248120</v>
      </c>
      <c r="J258" s="26">
        <f t="shared" si="237"/>
        <v>590491.60000000056</v>
      </c>
    </row>
    <row r="259" spans="1:10" x14ac:dyDescent="0.25">
      <c r="A259" s="1">
        <v>219</v>
      </c>
      <c r="B259" s="11">
        <f t="shared" si="233"/>
        <v>0</v>
      </c>
      <c r="C259" s="11">
        <f t="shared" si="238"/>
        <v>31113.399999999994</v>
      </c>
      <c r="D259" s="11">
        <f t="shared" si="239"/>
        <v>31113.399999999994</v>
      </c>
      <c r="E259" s="11">
        <f t="shared" si="234"/>
        <v>0</v>
      </c>
      <c r="F259" s="4">
        <f t="shared" si="235"/>
        <v>11</v>
      </c>
      <c r="G259" s="26">
        <f t="shared" ref="G259:I259" si="264">G633+G1010+G1383</f>
        <v>342371.60000000056</v>
      </c>
      <c r="H259" s="48">
        <f t="shared" si="264"/>
        <v>0</v>
      </c>
      <c r="I259" s="26">
        <f t="shared" si="264"/>
        <v>0</v>
      </c>
      <c r="J259" s="26">
        <f t="shared" si="237"/>
        <v>342371.60000000056</v>
      </c>
    </row>
    <row r="260" spans="1:10" x14ac:dyDescent="0.25">
      <c r="A260" s="1">
        <v>220</v>
      </c>
      <c r="B260" s="11">
        <f t="shared" si="233"/>
        <v>26770</v>
      </c>
      <c r="C260" s="11">
        <f t="shared" si="238"/>
        <v>31113.399999999994</v>
      </c>
      <c r="D260" s="11">
        <f t="shared" si="239"/>
        <v>57883.399999999994</v>
      </c>
      <c r="E260" s="11">
        <f t="shared" si="234"/>
        <v>0</v>
      </c>
      <c r="F260" s="4">
        <f t="shared" si="235"/>
        <v>11</v>
      </c>
      <c r="G260" s="26">
        <f t="shared" ref="G260:I260" si="265">G634+G1011+G1384</f>
        <v>635531.60000000056</v>
      </c>
      <c r="H260" s="48">
        <f t="shared" si="265"/>
        <v>3</v>
      </c>
      <c r="I260" s="26">
        <f t="shared" si="265"/>
        <v>372180</v>
      </c>
      <c r="J260" s="26">
        <f t="shared" si="237"/>
        <v>1007711.6000000006</v>
      </c>
    </row>
    <row r="261" spans="1:10" x14ac:dyDescent="0.25">
      <c r="A261" s="1">
        <v>221</v>
      </c>
      <c r="B261" s="11">
        <f t="shared" si="233"/>
        <v>20460</v>
      </c>
      <c r="C261" s="11">
        <f t="shared" si="238"/>
        <v>57883.399999999994</v>
      </c>
      <c r="D261" s="11">
        <f t="shared" si="239"/>
        <v>78343.399999999994</v>
      </c>
      <c r="E261" s="11">
        <f t="shared" si="234"/>
        <v>0</v>
      </c>
      <c r="F261" s="4">
        <f t="shared" si="235"/>
        <v>11</v>
      </c>
      <c r="G261" s="26">
        <f t="shared" ref="G261:I261" si="266">G635+G1012+G1385</f>
        <v>868591.60000000056</v>
      </c>
      <c r="H261" s="48">
        <f t="shared" si="266"/>
        <v>3</v>
      </c>
      <c r="I261" s="26">
        <f t="shared" si="266"/>
        <v>372180</v>
      </c>
      <c r="J261" s="26">
        <f t="shared" si="237"/>
        <v>1240771.6000000006</v>
      </c>
    </row>
    <row r="262" spans="1:10" x14ac:dyDescent="0.25">
      <c r="A262" s="1">
        <v>222</v>
      </c>
      <c r="B262" s="11">
        <f t="shared" si="233"/>
        <v>24300</v>
      </c>
      <c r="C262" s="11">
        <f t="shared" si="238"/>
        <v>78343.399999999994</v>
      </c>
      <c r="D262" s="11">
        <f t="shared" si="239"/>
        <v>102643.4</v>
      </c>
      <c r="E262" s="11">
        <f t="shared" si="234"/>
        <v>0</v>
      </c>
      <c r="F262" s="4">
        <f t="shared" si="235"/>
        <v>11</v>
      </c>
      <c r="G262" s="26">
        <f t="shared" ref="G262:I262" si="267">G636+G1013+G1386</f>
        <v>1148451.6000000006</v>
      </c>
      <c r="H262" s="48">
        <f t="shared" si="267"/>
        <v>3</v>
      </c>
      <c r="I262" s="26">
        <f t="shared" si="267"/>
        <v>372180</v>
      </c>
      <c r="J262" s="26">
        <f t="shared" si="237"/>
        <v>1520631.6000000006</v>
      </c>
    </row>
    <row r="263" spans="1:10" x14ac:dyDescent="0.25">
      <c r="A263" s="1">
        <v>223</v>
      </c>
      <c r="B263" s="11">
        <f t="shared" si="233"/>
        <v>5030</v>
      </c>
      <c r="C263" s="11">
        <f t="shared" si="238"/>
        <v>102643.4</v>
      </c>
      <c r="D263" s="11">
        <f t="shared" si="239"/>
        <v>107673.4</v>
      </c>
      <c r="E263" s="11">
        <f t="shared" si="234"/>
        <v>0</v>
      </c>
      <c r="F263" s="4">
        <f t="shared" si="235"/>
        <v>11</v>
      </c>
      <c r="G263" s="26">
        <f t="shared" ref="G263:I263" si="268">G637+G1014+G1387</f>
        <v>1203781.6000000006</v>
      </c>
      <c r="H263" s="48">
        <f t="shared" si="268"/>
        <v>1</v>
      </c>
      <c r="I263" s="26">
        <f t="shared" si="268"/>
        <v>124060</v>
      </c>
      <c r="J263" s="26">
        <f t="shared" si="237"/>
        <v>1327841.6000000006</v>
      </c>
    </row>
    <row r="264" spans="1:10" x14ac:dyDescent="0.25">
      <c r="A264" s="1">
        <v>224</v>
      </c>
      <c r="B264" s="11">
        <f t="shared" si="233"/>
        <v>11230</v>
      </c>
      <c r="C264" s="11">
        <f t="shared" si="238"/>
        <v>107673.4</v>
      </c>
      <c r="D264" s="11">
        <f t="shared" si="239"/>
        <v>118903.4</v>
      </c>
      <c r="E264" s="11">
        <f t="shared" si="234"/>
        <v>0</v>
      </c>
      <c r="F264" s="4">
        <f t="shared" si="235"/>
        <v>11</v>
      </c>
      <c r="G264" s="26">
        <f t="shared" ref="G264:I264" si="269">G638+G1015+G1388</f>
        <v>1331701.6000000006</v>
      </c>
      <c r="H264" s="48">
        <f t="shared" si="269"/>
        <v>2</v>
      </c>
      <c r="I264" s="26">
        <f t="shared" si="269"/>
        <v>248120</v>
      </c>
      <c r="J264" s="26">
        <f t="shared" si="237"/>
        <v>1579821.6000000006</v>
      </c>
    </row>
    <row r="265" spans="1:10" x14ac:dyDescent="0.25">
      <c r="A265" s="1">
        <v>225</v>
      </c>
      <c r="B265" s="11">
        <f t="shared" si="233"/>
        <v>7120</v>
      </c>
      <c r="C265" s="11">
        <f t="shared" si="238"/>
        <v>118903.4</v>
      </c>
      <c r="D265" s="11">
        <f t="shared" si="239"/>
        <v>126023.4</v>
      </c>
      <c r="E265" s="11">
        <f t="shared" si="234"/>
        <v>0</v>
      </c>
      <c r="F265" s="4">
        <f t="shared" si="235"/>
        <v>11</v>
      </c>
      <c r="G265" s="26">
        <f t="shared" ref="G265:I265" si="270">G639+G1016+G1389</f>
        <v>1414461.6000000006</v>
      </c>
      <c r="H265" s="48">
        <f t="shared" si="270"/>
        <v>2</v>
      </c>
      <c r="I265" s="26">
        <f t="shared" si="270"/>
        <v>248120</v>
      </c>
      <c r="J265" s="26">
        <f t="shared" si="237"/>
        <v>1662581.6000000006</v>
      </c>
    </row>
    <row r="266" spans="1:10" x14ac:dyDescent="0.25">
      <c r="A266" s="1">
        <v>226</v>
      </c>
      <c r="B266" s="11">
        <f t="shared" si="233"/>
        <v>0</v>
      </c>
      <c r="C266" s="11">
        <f t="shared" si="238"/>
        <v>126023.4</v>
      </c>
      <c r="D266" s="11">
        <f t="shared" si="239"/>
        <v>126023.4</v>
      </c>
      <c r="E266" s="11">
        <f t="shared" si="234"/>
        <v>0</v>
      </c>
      <c r="F266" s="4">
        <f t="shared" si="235"/>
        <v>11</v>
      </c>
      <c r="G266" s="26">
        <f t="shared" ref="G266:I266" si="271">G640+G1017+G1390</f>
        <v>1414461.6000000006</v>
      </c>
      <c r="H266" s="48">
        <f t="shared" si="271"/>
        <v>0</v>
      </c>
      <c r="I266" s="26">
        <f t="shared" si="271"/>
        <v>0</v>
      </c>
      <c r="J266" s="26">
        <f t="shared" si="237"/>
        <v>1414461.6000000006</v>
      </c>
    </row>
    <row r="267" spans="1:10" x14ac:dyDescent="0.25">
      <c r="A267" s="1">
        <v>227</v>
      </c>
      <c r="B267" s="11">
        <f t="shared" si="233"/>
        <v>0</v>
      </c>
      <c r="C267" s="11">
        <f t="shared" si="238"/>
        <v>126023.4</v>
      </c>
      <c r="D267" s="11">
        <f t="shared" si="239"/>
        <v>93917.4</v>
      </c>
      <c r="E267" s="11">
        <f t="shared" si="234"/>
        <v>32106</v>
      </c>
      <c r="F267" s="4">
        <f t="shared" si="235"/>
        <v>11</v>
      </c>
      <c r="G267" s="26">
        <f t="shared" ref="G267:I267" si="272">G641+G1018+G1391</f>
        <v>1057150.6000000006</v>
      </c>
      <c r="H267" s="48">
        <f t="shared" si="272"/>
        <v>0</v>
      </c>
      <c r="I267" s="26">
        <f t="shared" si="272"/>
        <v>0</v>
      </c>
      <c r="J267" s="26">
        <f t="shared" si="237"/>
        <v>1057150.6000000006</v>
      </c>
    </row>
    <row r="268" spans="1:10" x14ac:dyDescent="0.25">
      <c r="A268" s="1">
        <v>228</v>
      </c>
      <c r="B268" s="11">
        <f t="shared" si="233"/>
        <v>15670</v>
      </c>
      <c r="C268" s="11">
        <f t="shared" si="238"/>
        <v>93917.4</v>
      </c>
      <c r="D268" s="11">
        <f t="shared" si="239"/>
        <v>75426.399999999994</v>
      </c>
      <c r="E268" s="11">
        <f t="shared" si="234"/>
        <v>34161</v>
      </c>
      <c r="F268" s="4">
        <f t="shared" si="235"/>
        <v>11</v>
      </c>
      <c r="G268" s="26">
        <f t="shared" ref="G268:I268" si="273">G642+G1019+G1392</f>
        <v>859911.60000000056</v>
      </c>
      <c r="H268" s="48">
        <f t="shared" si="273"/>
        <v>2</v>
      </c>
      <c r="I268" s="26">
        <f t="shared" si="273"/>
        <v>248120</v>
      </c>
      <c r="J268" s="26">
        <f t="shared" si="237"/>
        <v>1108031.6000000006</v>
      </c>
    </row>
    <row r="269" spans="1:10" x14ac:dyDescent="0.25">
      <c r="A269" s="1">
        <v>229</v>
      </c>
      <c r="B269" s="11">
        <f t="shared" si="233"/>
        <v>0</v>
      </c>
      <c r="C269" s="11">
        <f t="shared" si="238"/>
        <v>75426.399999999994</v>
      </c>
      <c r="D269" s="11">
        <f t="shared" si="239"/>
        <v>75426.399999999994</v>
      </c>
      <c r="E269" s="11">
        <f t="shared" si="234"/>
        <v>0</v>
      </c>
      <c r="F269" s="4">
        <f t="shared" si="235"/>
        <v>11</v>
      </c>
      <c r="G269" s="26">
        <f t="shared" ref="G269:I269" si="274">G643+G1020+G1393</f>
        <v>859911.60000000056</v>
      </c>
      <c r="H269" s="48">
        <f t="shared" si="274"/>
        <v>0</v>
      </c>
      <c r="I269" s="26">
        <f t="shared" si="274"/>
        <v>0</v>
      </c>
      <c r="J269" s="26">
        <f t="shared" si="237"/>
        <v>859911.60000000056</v>
      </c>
    </row>
    <row r="270" spans="1:10" x14ac:dyDescent="0.25">
      <c r="A270" s="1">
        <v>230</v>
      </c>
      <c r="B270" s="11">
        <f t="shared" si="233"/>
        <v>12120</v>
      </c>
      <c r="C270" s="11">
        <f t="shared" si="238"/>
        <v>75426.399999999994</v>
      </c>
      <c r="D270" s="11">
        <f t="shared" si="239"/>
        <v>55108.399999999994</v>
      </c>
      <c r="E270" s="11">
        <f t="shared" si="234"/>
        <v>32438</v>
      </c>
      <c r="F270" s="4">
        <f t="shared" si="235"/>
        <v>11</v>
      </c>
      <c r="G270" s="26">
        <f t="shared" ref="G270:I270" si="275">G644+G1021+G1394</f>
        <v>631080.60000000056</v>
      </c>
      <c r="H270" s="48">
        <f t="shared" si="275"/>
        <v>1</v>
      </c>
      <c r="I270" s="26">
        <f t="shared" si="275"/>
        <v>124060</v>
      </c>
      <c r="J270" s="26">
        <f t="shared" si="237"/>
        <v>755140.60000000056</v>
      </c>
    </row>
    <row r="271" spans="1:10" x14ac:dyDescent="0.25">
      <c r="A271" s="1">
        <v>231</v>
      </c>
      <c r="B271" s="11">
        <f t="shared" si="233"/>
        <v>36630</v>
      </c>
      <c r="C271" s="11">
        <f t="shared" si="238"/>
        <v>55108.399999999994</v>
      </c>
      <c r="D271" s="11">
        <f t="shared" si="239"/>
        <v>58790.399999999994</v>
      </c>
      <c r="E271" s="11">
        <f t="shared" si="234"/>
        <v>32948</v>
      </c>
      <c r="F271" s="4">
        <f t="shared" si="235"/>
        <v>11</v>
      </c>
      <c r="G271" s="26">
        <f t="shared" ref="G271:I271" si="276">G645+G1022+G1395</f>
        <v>664599.60000000056</v>
      </c>
      <c r="H271" s="48">
        <f t="shared" si="276"/>
        <v>3</v>
      </c>
      <c r="I271" s="26">
        <f t="shared" si="276"/>
        <v>372180</v>
      </c>
      <c r="J271" s="26">
        <f t="shared" si="237"/>
        <v>1036779.6000000006</v>
      </c>
    </row>
    <row r="272" spans="1:10" x14ac:dyDescent="0.25">
      <c r="A272" s="1">
        <v>232</v>
      </c>
      <c r="B272" s="11">
        <f t="shared" si="233"/>
        <v>15570</v>
      </c>
      <c r="C272" s="11">
        <f t="shared" si="238"/>
        <v>58790.399999999994</v>
      </c>
      <c r="D272" s="11">
        <f t="shared" si="239"/>
        <v>40944.399999999994</v>
      </c>
      <c r="E272" s="11">
        <f t="shared" si="234"/>
        <v>33416</v>
      </c>
      <c r="F272" s="4">
        <f t="shared" si="235"/>
        <v>11</v>
      </c>
      <c r="G272" s="26">
        <f t="shared" ref="G272:I272" si="277">G646+G1023+G1396</f>
        <v>470235.60000000062</v>
      </c>
      <c r="H272" s="48">
        <f t="shared" si="277"/>
        <v>3</v>
      </c>
      <c r="I272" s="26">
        <f t="shared" si="277"/>
        <v>372180</v>
      </c>
      <c r="J272" s="26">
        <f t="shared" si="237"/>
        <v>842415.60000000056</v>
      </c>
    </row>
    <row r="273" spans="1:18" x14ac:dyDescent="0.25">
      <c r="A273" s="1">
        <v>233</v>
      </c>
      <c r="B273" s="11">
        <f t="shared" si="233"/>
        <v>0</v>
      </c>
      <c r="C273" s="11">
        <f t="shared" si="238"/>
        <v>40944.399999999994</v>
      </c>
      <c r="D273" s="11">
        <f t="shared" si="239"/>
        <v>40944.399999999994</v>
      </c>
      <c r="E273" s="11">
        <f t="shared" si="234"/>
        <v>0</v>
      </c>
      <c r="F273" s="4">
        <f t="shared" si="235"/>
        <v>11</v>
      </c>
      <c r="G273" s="26">
        <f t="shared" ref="G273:I273" si="278">G647+G1024+G1397</f>
        <v>470235.60000000062</v>
      </c>
      <c r="H273" s="48">
        <f t="shared" si="278"/>
        <v>0</v>
      </c>
      <c r="I273" s="26">
        <f t="shared" si="278"/>
        <v>0</v>
      </c>
      <c r="J273" s="26">
        <f t="shared" si="237"/>
        <v>470235.60000000062</v>
      </c>
    </row>
    <row r="274" spans="1:18" x14ac:dyDescent="0.25">
      <c r="A274" s="1">
        <v>234</v>
      </c>
      <c r="B274" s="11">
        <f t="shared" si="233"/>
        <v>22031.4</v>
      </c>
      <c r="C274" s="11">
        <f t="shared" si="238"/>
        <v>40944.399999999994</v>
      </c>
      <c r="D274" s="11">
        <f t="shared" si="239"/>
        <v>62975.799999999996</v>
      </c>
      <c r="E274" s="11">
        <f t="shared" si="234"/>
        <v>0</v>
      </c>
      <c r="F274" s="4">
        <f t="shared" si="235"/>
        <v>11</v>
      </c>
      <c r="G274" s="26">
        <f t="shared" ref="G274:I274" si="279">G648+G1025+G1398</f>
        <v>723302.40000000061</v>
      </c>
      <c r="H274" s="48">
        <f t="shared" si="279"/>
        <v>3</v>
      </c>
      <c r="I274" s="26">
        <f t="shared" si="279"/>
        <v>372180</v>
      </c>
      <c r="J274" s="26">
        <f t="shared" si="237"/>
        <v>1095482.4000000006</v>
      </c>
    </row>
    <row r="275" spans="1:18" x14ac:dyDescent="0.25">
      <c r="A275" s="1">
        <v>235</v>
      </c>
      <c r="B275" s="11">
        <f t="shared" si="233"/>
        <v>16080</v>
      </c>
      <c r="C275" s="11">
        <f t="shared" si="238"/>
        <v>62975.799999999996</v>
      </c>
      <c r="D275" s="11">
        <f t="shared" si="239"/>
        <v>79055.799999999988</v>
      </c>
      <c r="E275" s="11">
        <f t="shared" si="234"/>
        <v>0</v>
      </c>
      <c r="F275" s="4">
        <f t="shared" si="235"/>
        <v>11</v>
      </c>
      <c r="G275" s="26">
        <f t="shared" ref="G275:I275" si="280">G649+G1026+G1399</f>
        <v>904152.40000000061</v>
      </c>
      <c r="H275" s="48">
        <f t="shared" si="280"/>
        <v>3</v>
      </c>
      <c r="I275" s="26">
        <f t="shared" si="280"/>
        <v>372180</v>
      </c>
      <c r="J275" s="26">
        <f t="shared" si="237"/>
        <v>1276332.4000000006</v>
      </c>
    </row>
    <row r="276" spans="1:18" x14ac:dyDescent="0.25">
      <c r="A276" s="1">
        <v>236</v>
      </c>
      <c r="B276" s="11">
        <f t="shared" si="233"/>
        <v>29550</v>
      </c>
      <c r="C276" s="11">
        <f t="shared" si="238"/>
        <v>79055.799999999988</v>
      </c>
      <c r="D276" s="11">
        <f t="shared" si="239"/>
        <v>108605.79999999999</v>
      </c>
      <c r="E276" s="11">
        <f t="shared" si="234"/>
        <v>0</v>
      </c>
      <c r="F276" s="4">
        <f t="shared" si="235"/>
        <v>11</v>
      </c>
      <c r="G276" s="26">
        <f t="shared" ref="G276:I276" si="281">G650+G1027+G1400</f>
        <v>1232842.4000000006</v>
      </c>
      <c r="H276" s="48">
        <f t="shared" si="281"/>
        <v>3</v>
      </c>
      <c r="I276" s="26">
        <f t="shared" si="281"/>
        <v>372180</v>
      </c>
      <c r="J276" s="26">
        <f t="shared" si="237"/>
        <v>1605022.4000000006</v>
      </c>
    </row>
    <row r="277" spans="1:18" x14ac:dyDescent="0.25">
      <c r="A277" s="1">
        <v>237</v>
      </c>
      <c r="B277" s="11">
        <f t="shared" si="233"/>
        <v>4780</v>
      </c>
      <c r="C277" s="11">
        <f t="shared" si="238"/>
        <v>108605.79999999999</v>
      </c>
      <c r="D277" s="11">
        <f t="shared" si="239"/>
        <v>113385.79999999999</v>
      </c>
      <c r="E277" s="11">
        <f t="shared" si="234"/>
        <v>0</v>
      </c>
      <c r="F277" s="4">
        <f t="shared" si="235"/>
        <v>11</v>
      </c>
      <c r="G277" s="26">
        <f t="shared" ref="G277:I277" si="282">G651+G1028+G1401</f>
        <v>1285422.4000000006</v>
      </c>
      <c r="H277" s="48">
        <f t="shared" si="282"/>
        <v>1</v>
      </c>
      <c r="I277" s="26">
        <f t="shared" si="282"/>
        <v>124060</v>
      </c>
      <c r="J277" s="26">
        <f t="shared" si="237"/>
        <v>1409482.4000000006</v>
      </c>
    </row>
    <row r="278" spans="1:18" x14ac:dyDescent="0.25">
      <c r="A278" s="1">
        <v>238</v>
      </c>
      <c r="B278" s="11">
        <f t="shared" si="233"/>
        <v>7210</v>
      </c>
      <c r="C278" s="11">
        <f t="shared" si="238"/>
        <v>113385.79999999999</v>
      </c>
      <c r="D278" s="11">
        <f t="shared" si="239"/>
        <v>120595.79999999999</v>
      </c>
      <c r="E278" s="11">
        <f t="shared" si="234"/>
        <v>0</v>
      </c>
      <c r="F278" s="4">
        <f t="shared" si="235"/>
        <v>11</v>
      </c>
      <c r="G278" s="26">
        <f t="shared" ref="G278:I278" si="283">G652+G1029+G1402</f>
        <v>1361832.4000000006</v>
      </c>
      <c r="H278" s="48">
        <f t="shared" si="283"/>
        <v>2</v>
      </c>
      <c r="I278" s="26">
        <f t="shared" si="283"/>
        <v>248120</v>
      </c>
      <c r="J278" s="26">
        <f t="shared" si="237"/>
        <v>1609952.4000000006</v>
      </c>
    </row>
    <row r="279" spans="1:18" x14ac:dyDescent="0.25">
      <c r="A279" s="1">
        <v>239</v>
      </c>
      <c r="B279" s="11">
        <f t="shared" si="233"/>
        <v>14910</v>
      </c>
      <c r="C279" s="11">
        <f t="shared" si="238"/>
        <v>120595.79999999999</v>
      </c>
      <c r="D279" s="11">
        <f t="shared" si="239"/>
        <v>135505.79999999999</v>
      </c>
      <c r="E279" s="11">
        <f t="shared" si="234"/>
        <v>0</v>
      </c>
      <c r="F279" s="4">
        <f t="shared" si="235"/>
        <v>11</v>
      </c>
      <c r="G279" s="26">
        <f t="shared" ref="G279:I279" si="284">G653+G1030+G1403</f>
        <v>1534172.4000000006</v>
      </c>
      <c r="H279" s="48">
        <f t="shared" si="284"/>
        <v>3</v>
      </c>
      <c r="I279" s="26">
        <f t="shared" si="284"/>
        <v>372180</v>
      </c>
      <c r="J279" s="26">
        <f t="shared" si="237"/>
        <v>1906352.4000000006</v>
      </c>
    </row>
    <row r="280" spans="1:18" x14ac:dyDescent="0.25">
      <c r="A280" s="1">
        <v>240</v>
      </c>
      <c r="B280" s="11">
        <f t="shared" si="233"/>
        <v>0</v>
      </c>
      <c r="C280" s="11">
        <f t="shared" si="238"/>
        <v>135505.79999999999</v>
      </c>
      <c r="D280" s="11">
        <f t="shared" si="239"/>
        <v>135505.79999999999</v>
      </c>
      <c r="E280" s="11">
        <f t="shared" si="234"/>
        <v>0</v>
      </c>
      <c r="F280" s="4">
        <f t="shared" si="235"/>
        <v>11</v>
      </c>
      <c r="G280" s="26">
        <f t="shared" ref="G280:I280" si="285">G654+G1031+G1404</f>
        <v>1534172.4000000006</v>
      </c>
      <c r="H280" s="48">
        <f t="shared" si="285"/>
        <v>0</v>
      </c>
      <c r="I280" s="26">
        <f t="shared" si="285"/>
        <v>0</v>
      </c>
      <c r="J280" s="26">
        <f t="shared" si="237"/>
        <v>1534172.4000000006</v>
      </c>
    </row>
    <row r="281" spans="1:18" x14ac:dyDescent="0.25">
      <c r="A281" s="1">
        <v>241</v>
      </c>
      <c r="B281" s="11">
        <f t="shared" si="233"/>
        <v>42160</v>
      </c>
      <c r="C281" s="11">
        <f t="shared" si="238"/>
        <v>135505.79999999999</v>
      </c>
      <c r="D281" s="11">
        <f t="shared" si="239"/>
        <v>142813.79999999999</v>
      </c>
      <c r="E281" s="11">
        <f t="shared" si="234"/>
        <v>34852</v>
      </c>
      <c r="F281" s="4">
        <f t="shared" si="235"/>
        <v>11</v>
      </c>
      <c r="G281" s="26">
        <f t="shared" ref="G281:I281" si="286">G655+G1032+G1405</f>
        <v>1620743.4000000006</v>
      </c>
      <c r="H281" s="48">
        <f t="shared" si="286"/>
        <v>3</v>
      </c>
      <c r="I281" s="26">
        <f t="shared" si="286"/>
        <v>372180</v>
      </c>
      <c r="J281" s="26">
        <f t="shared" si="237"/>
        <v>1992923.4000000006</v>
      </c>
      <c r="O281">
        <f>O283/$M$43</f>
        <v>59.028548387096777</v>
      </c>
    </row>
    <row r="282" spans="1:18" x14ac:dyDescent="0.25">
      <c r="A282" s="1">
        <v>242</v>
      </c>
      <c r="B282" s="11">
        <f t="shared" si="233"/>
        <v>11440</v>
      </c>
      <c r="C282" s="11">
        <f t="shared" si="238"/>
        <v>142813.79999999999</v>
      </c>
      <c r="D282" s="11">
        <f t="shared" si="239"/>
        <v>122007.79999999999</v>
      </c>
      <c r="E282" s="11">
        <f t="shared" si="234"/>
        <v>32246</v>
      </c>
      <c r="F282" s="4">
        <f t="shared" si="235"/>
        <v>11</v>
      </c>
      <c r="G282" s="26">
        <f t="shared" ref="G282:I282" si="287">G656+G1033+G1406</f>
        <v>1376536.4000000006</v>
      </c>
      <c r="H282" s="48">
        <f t="shared" si="287"/>
        <v>1</v>
      </c>
      <c r="I282" s="26">
        <f t="shared" si="287"/>
        <v>124060</v>
      </c>
      <c r="J282" s="26">
        <f t="shared" si="237"/>
        <v>1500596.4000000006</v>
      </c>
    </row>
    <row r="283" spans="1:18" s="35" customFormat="1" ht="15.75" thickBot="1" x14ac:dyDescent="0.3">
      <c r="A283" s="29">
        <v>243</v>
      </c>
      <c r="B283" s="11">
        <f t="shared" si="233"/>
        <v>2820</v>
      </c>
      <c r="C283" s="21">
        <f t="shared" si="238"/>
        <v>122007.79999999999</v>
      </c>
      <c r="D283" s="21">
        <f t="shared" si="239"/>
        <v>94839.799999999988</v>
      </c>
      <c r="E283" s="11">
        <f t="shared" si="234"/>
        <v>29988</v>
      </c>
      <c r="F283" s="4">
        <f t="shared" si="235"/>
        <v>11</v>
      </c>
      <c r="G283" s="26">
        <f t="shared" ref="G283:I283" si="288">G657+G1034+G1407</f>
        <v>1073232.4000000006</v>
      </c>
      <c r="H283" s="48">
        <f t="shared" si="288"/>
        <v>2</v>
      </c>
      <c r="I283" s="26">
        <f t="shared" si="288"/>
        <v>248120</v>
      </c>
      <c r="J283" s="26">
        <f t="shared" si="237"/>
        <v>1321352.4000000006</v>
      </c>
      <c r="K283" s="31">
        <f>SUM(J253:J283)</f>
        <v>36262941.600000039</v>
      </c>
      <c r="L283" s="32" t="s">
        <v>114</v>
      </c>
      <c r="M283" s="28">
        <f>SUM(G253:G283)</f>
        <v>28943401.600000042</v>
      </c>
      <c r="N283" s="33" t="s">
        <v>70</v>
      </c>
      <c r="O283" s="34">
        <f>SUM(I253:I283)</f>
        <v>7319540</v>
      </c>
      <c r="R283"/>
    </row>
    <row r="284" spans="1:18" x14ac:dyDescent="0.25">
      <c r="A284" s="36">
        <v>244</v>
      </c>
      <c r="B284" s="11">
        <f t="shared" si="233"/>
        <v>27860</v>
      </c>
      <c r="C284" s="22">
        <f t="shared" si="238"/>
        <v>94839.799999999988</v>
      </c>
      <c r="D284" s="22">
        <f t="shared" si="239"/>
        <v>88731.799999999988</v>
      </c>
      <c r="E284" s="11">
        <f t="shared" si="234"/>
        <v>33968</v>
      </c>
      <c r="F284" s="4">
        <f t="shared" si="235"/>
        <v>11</v>
      </c>
      <c r="G284" s="26">
        <f t="shared" ref="G284:I284" si="289">G658+G1035+G1408</f>
        <v>1011503.4000000006</v>
      </c>
      <c r="H284" s="48">
        <f t="shared" si="289"/>
        <v>3</v>
      </c>
      <c r="I284" s="26">
        <f t="shared" si="289"/>
        <v>372180</v>
      </c>
      <c r="J284" s="26">
        <f t="shared" si="237"/>
        <v>1383683.4000000006</v>
      </c>
    </row>
    <row r="285" spans="1:18" x14ac:dyDescent="0.25">
      <c r="A285" s="1">
        <v>245</v>
      </c>
      <c r="B285" s="11">
        <f t="shared" si="233"/>
        <v>32200</v>
      </c>
      <c r="C285" s="11">
        <f t="shared" si="238"/>
        <v>88731.799999999988</v>
      </c>
      <c r="D285" s="11">
        <f t="shared" si="239"/>
        <v>85437.799999999988</v>
      </c>
      <c r="E285" s="11">
        <f t="shared" si="234"/>
        <v>35494</v>
      </c>
      <c r="F285" s="4">
        <f t="shared" si="235"/>
        <v>11</v>
      </c>
      <c r="G285" s="26">
        <f t="shared" ref="G285:I285" si="290">G659+G1036+G1409</f>
        <v>981983.40000000061</v>
      </c>
      <c r="H285" s="48">
        <f t="shared" si="290"/>
        <v>3</v>
      </c>
      <c r="I285" s="26">
        <f t="shared" si="290"/>
        <v>372180</v>
      </c>
      <c r="J285" s="26">
        <f t="shared" si="237"/>
        <v>1354163.4000000006</v>
      </c>
    </row>
    <row r="286" spans="1:18" x14ac:dyDescent="0.25">
      <c r="A286" s="1">
        <v>246</v>
      </c>
      <c r="B286" s="11">
        <f t="shared" si="233"/>
        <v>27370</v>
      </c>
      <c r="C286" s="11">
        <f t="shared" si="238"/>
        <v>85437.799999999988</v>
      </c>
      <c r="D286" s="11">
        <f t="shared" si="239"/>
        <v>82006.799999999988</v>
      </c>
      <c r="E286" s="11">
        <f t="shared" si="234"/>
        <v>30801</v>
      </c>
      <c r="F286" s="4">
        <f t="shared" si="235"/>
        <v>11</v>
      </c>
      <c r="G286" s="26">
        <f t="shared" ref="G286:I286" si="291">G660+G1037+G1410</f>
        <v>952113.40000000061</v>
      </c>
      <c r="H286" s="48">
        <f t="shared" si="291"/>
        <v>3</v>
      </c>
      <c r="I286" s="26">
        <f t="shared" si="291"/>
        <v>372180</v>
      </c>
      <c r="J286" s="26">
        <f t="shared" si="237"/>
        <v>1324293.4000000006</v>
      </c>
    </row>
    <row r="287" spans="1:18" x14ac:dyDescent="0.25">
      <c r="A287" s="1">
        <v>247</v>
      </c>
      <c r="B287" s="11">
        <f t="shared" si="233"/>
        <v>17110</v>
      </c>
      <c r="C287" s="11">
        <f t="shared" si="238"/>
        <v>82006.799999999988</v>
      </c>
      <c r="D287" s="11">
        <f t="shared" si="239"/>
        <v>99116.799999999988</v>
      </c>
      <c r="E287" s="11">
        <f t="shared" si="234"/>
        <v>0</v>
      </c>
      <c r="F287" s="4">
        <f t="shared" si="235"/>
        <v>11</v>
      </c>
      <c r="G287" s="26">
        <f t="shared" ref="G287:I287" si="292">G661+G1038+G1411</f>
        <v>1129753.4000000006</v>
      </c>
      <c r="H287" s="48">
        <f t="shared" si="292"/>
        <v>2</v>
      </c>
      <c r="I287" s="26">
        <f t="shared" si="292"/>
        <v>248120</v>
      </c>
      <c r="J287" s="26">
        <f t="shared" si="237"/>
        <v>1377873.4000000006</v>
      </c>
    </row>
    <row r="288" spans="1:18" x14ac:dyDescent="0.25">
      <c r="A288" s="1">
        <v>248</v>
      </c>
      <c r="B288" s="11">
        <f t="shared" si="233"/>
        <v>44390</v>
      </c>
      <c r="C288" s="11">
        <f t="shared" si="238"/>
        <v>99116.799999999988</v>
      </c>
      <c r="D288" s="11">
        <f t="shared" si="239"/>
        <v>112016.79999999999</v>
      </c>
      <c r="E288" s="11">
        <f t="shared" si="234"/>
        <v>31490</v>
      </c>
      <c r="F288" s="4">
        <f t="shared" si="235"/>
        <v>11</v>
      </c>
      <c r="G288" s="26">
        <f t="shared" ref="G288:I288" si="293">G662+G1039+G1412</f>
        <v>1288735.4000000006</v>
      </c>
      <c r="H288" s="48">
        <f t="shared" si="293"/>
        <v>3</v>
      </c>
      <c r="I288" s="26">
        <f t="shared" si="293"/>
        <v>372180</v>
      </c>
      <c r="J288" s="26">
        <f t="shared" si="237"/>
        <v>1660915.4000000006</v>
      </c>
    </row>
    <row r="289" spans="1:10" x14ac:dyDescent="0.25">
      <c r="A289" s="1">
        <v>249</v>
      </c>
      <c r="B289" s="11">
        <f t="shared" si="233"/>
        <v>24780</v>
      </c>
      <c r="C289" s="11">
        <f t="shared" si="238"/>
        <v>112016.79999999999</v>
      </c>
      <c r="D289" s="11">
        <f t="shared" si="239"/>
        <v>104193.79999999999</v>
      </c>
      <c r="E289" s="11">
        <f t="shared" si="234"/>
        <v>32603</v>
      </c>
      <c r="F289" s="4">
        <f t="shared" si="235"/>
        <v>11</v>
      </c>
      <c r="G289" s="26">
        <f t="shared" ref="G289:I289" si="294">G663+G1040+G1413</f>
        <v>1183450.4000000006</v>
      </c>
      <c r="H289" s="48">
        <f t="shared" si="294"/>
        <v>2</v>
      </c>
      <c r="I289" s="26">
        <f t="shared" si="294"/>
        <v>248120</v>
      </c>
      <c r="J289" s="26">
        <f t="shared" si="237"/>
        <v>1431570.4000000006</v>
      </c>
    </row>
    <row r="290" spans="1:10" x14ac:dyDescent="0.25">
      <c r="A290" s="1">
        <v>250</v>
      </c>
      <c r="B290" s="11">
        <f t="shared" si="233"/>
        <v>43770</v>
      </c>
      <c r="C290" s="11">
        <f t="shared" si="238"/>
        <v>104193.79999999999</v>
      </c>
      <c r="D290" s="11">
        <f t="shared" si="239"/>
        <v>118214.79999999999</v>
      </c>
      <c r="E290" s="11">
        <f t="shared" si="234"/>
        <v>29749</v>
      </c>
      <c r="F290" s="4">
        <f t="shared" si="235"/>
        <v>11</v>
      </c>
      <c r="G290" s="26">
        <f t="shared" ref="G290:I290" si="295">G664+G1041+G1414</f>
        <v>1341583.4000000006</v>
      </c>
      <c r="H290" s="48">
        <f t="shared" si="295"/>
        <v>3</v>
      </c>
      <c r="I290" s="26">
        <f t="shared" si="295"/>
        <v>372180</v>
      </c>
      <c r="J290" s="26">
        <f t="shared" si="237"/>
        <v>1713763.4000000006</v>
      </c>
    </row>
    <row r="291" spans="1:10" x14ac:dyDescent="0.25">
      <c r="A291" s="1">
        <v>251</v>
      </c>
      <c r="B291" s="11">
        <f t="shared" si="233"/>
        <v>42890</v>
      </c>
      <c r="C291" s="11">
        <f t="shared" si="238"/>
        <v>118214.79999999999</v>
      </c>
      <c r="D291" s="11">
        <f t="shared" si="239"/>
        <v>126792.79999999999</v>
      </c>
      <c r="E291" s="11">
        <f t="shared" si="234"/>
        <v>34312</v>
      </c>
      <c r="F291" s="4">
        <f t="shared" si="235"/>
        <v>11</v>
      </c>
      <c r="G291" s="26">
        <f t="shared" ref="G291:I291" si="296">G665+G1042+G1415</f>
        <v>1421697.4000000006</v>
      </c>
      <c r="H291" s="48">
        <f t="shared" si="296"/>
        <v>2</v>
      </c>
      <c r="I291" s="26">
        <f t="shared" si="296"/>
        <v>248120</v>
      </c>
      <c r="J291" s="26">
        <f t="shared" si="237"/>
        <v>1669817.4000000006</v>
      </c>
    </row>
    <row r="292" spans="1:10" x14ac:dyDescent="0.25">
      <c r="A292" s="1">
        <v>252</v>
      </c>
      <c r="B292" s="11">
        <f t="shared" si="233"/>
        <v>26010</v>
      </c>
      <c r="C292" s="11">
        <f t="shared" si="238"/>
        <v>126792.79999999999</v>
      </c>
      <c r="D292" s="11">
        <f t="shared" si="239"/>
        <v>120475.79999999999</v>
      </c>
      <c r="E292" s="11">
        <f t="shared" si="234"/>
        <v>32327</v>
      </c>
      <c r="F292" s="4">
        <f t="shared" si="235"/>
        <v>11</v>
      </c>
      <c r="G292" s="26">
        <f t="shared" ref="G292:I292" si="297">G666+G1043+G1416</f>
        <v>1353075.4000000006</v>
      </c>
      <c r="H292" s="48">
        <f t="shared" si="297"/>
        <v>3</v>
      </c>
      <c r="I292" s="26">
        <f t="shared" si="297"/>
        <v>372180</v>
      </c>
      <c r="J292" s="26">
        <f t="shared" si="237"/>
        <v>1725255.4000000006</v>
      </c>
    </row>
    <row r="293" spans="1:10" x14ac:dyDescent="0.25">
      <c r="A293" s="1">
        <v>253</v>
      </c>
      <c r="B293" s="11">
        <f t="shared" si="233"/>
        <v>48079</v>
      </c>
      <c r="C293" s="11">
        <f t="shared" si="238"/>
        <v>120475.79999999999</v>
      </c>
      <c r="D293" s="11">
        <f t="shared" si="239"/>
        <v>135860.79999999999</v>
      </c>
      <c r="E293" s="11">
        <f t="shared" si="234"/>
        <v>32694</v>
      </c>
      <c r="F293" s="4">
        <f t="shared" si="235"/>
        <v>11</v>
      </c>
      <c r="G293" s="26">
        <f t="shared" ref="G293:I293" si="298">G667+G1044+G1417</f>
        <v>1535366.4000000006</v>
      </c>
      <c r="H293" s="48">
        <f t="shared" si="298"/>
        <v>3</v>
      </c>
      <c r="I293" s="26">
        <f t="shared" si="298"/>
        <v>372180</v>
      </c>
      <c r="J293" s="26">
        <f t="shared" si="237"/>
        <v>1907546.4000000006</v>
      </c>
    </row>
    <row r="294" spans="1:10" x14ac:dyDescent="0.25">
      <c r="A294" s="1">
        <v>254</v>
      </c>
      <c r="B294" s="11">
        <f t="shared" si="233"/>
        <v>4220</v>
      </c>
      <c r="C294" s="11">
        <f t="shared" si="238"/>
        <v>135860.79999999999</v>
      </c>
      <c r="D294" s="11">
        <f t="shared" si="239"/>
        <v>140080.79999999999</v>
      </c>
      <c r="E294" s="11">
        <f t="shared" si="234"/>
        <v>0</v>
      </c>
      <c r="F294" s="4">
        <f t="shared" si="235"/>
        <v>11</v>
      </c>
      <c r="G294" s="26">
        <f t="shared" ref="G294:I294" si="299">G668+G1045+G1418</f>
        <v>1581786.4000000006</v>
      </c>
      <c r="H294" s="48">
        <f t="shared" si="299"/>
        <v>1</v>
      </c>
      <c r="I294" s="26">
        <f t="shared" si="299"/>
        <v>124060</v>
      </c>
      <c r="J294" s="26">
        <f t="shared" si="237"/>
        <v>1705846.4000000006</v>
      </c>
    </row>
    <row r="295" spans="1:10" x14ac:dyDescent="0.25">
      <c r="A295" s="1">
        <v>255</v>
      </c>
      <c r="B295" s="11">
        <f t="shared" si="233"/>
        <v>41820</v>
      </c>
      <c r="C295" s="11">
        <f t="shared" si="238"/>
        <v>140080.79999999999</v>
      </c>
      <c r="D295" s="11">
        <f t="shared" si="239"/>
        <v>150088.79999999999</v>
      </c>
      <c r="E295" s="11">
        <f t="shared" si="234"/>
        <v>31812</v>
      </c>
      <c r="F295" s="4">
        <f t="shared" si="235"/>
        <v>11</v>
      </c>
      <c r="G295" s="26">
        <f t="shared" ref="G295:I295" si="300">G669+G1046+G1419</f>
        <v>1691766.4000000006</v>
      </c>
      <c r="H295" s="48">
        <f t="shared" si="300"/>
        <v>3</v>
      </c>
      <c r="I295" s="26">
        <f t="shared" si="300"/>
        <v>372180</v>
      </c>
      <c r="J295" s="26">
        <f t="shared" si="237"/>
        <v>2063946.4000000006</v>
      </c>
    </row>
    <row r="296" spans="1:10" x14ac:dyDescent="0.25">
      <c r="A296" s="1">
        <v>256</v>
      </c>
      <c r="B296" s="11">
        <f t="shared" si="233"/>
        <v>37342.6</v>
      </c>
      <c r="C296" s="11">
        <f t="shared" si="238"/>
        <v>150088.79999999999</v>
      </c>
      <c r="D296" s="11">
        <f t="shared" si="239"/>
        <v>154079.4</v>
      </c>
      <c r="E296" s="11">
        <f t="shared" si="234"/>
        <v>33352</v>
      </c>
      <c r="F296" s="4">
        <f t="shared" si="235"/>
        <v>11</v>
      </c>
      <c r="G296" s="26">
        <f t="shared" ref="G296:I296" si="301">G670+G1047+G1420</f>
        <v>1741634.4000000006</v>
      </c>
      <c r="H296" s="48">
        <f t="shared" si="301"/>
        <v>3</v>
      </c>
      <c r="I296" s="26">
        <f t="shared" si="301"/>
        <v>372180</v>
      </c>
      <c r="J296" s="26">
        <f t="shared" si="237"/>
        <v>2113814.4000000004</v>
      </c>
    </row>
    <row r="297" spans="1:10" x14ac:dyDescent="0.25">
      <c r="A297" s="1">
        <v>257</v>
      </c>
      <c r="B297" s="11">
        <f t="shared" si="233"/>
        <v>42730</v>
      </c>
      <c r="C297" s="11">
        <f t="shared" si="238"/>
        <v>154079.4</v>
      </c>
      <c r="D297" s="11">
        <f t="shared" si="239"/>
        <v>165722.4</v>
      </c>
      <c r="E297" s="11">
        <f t="shared" si="234"/>
        <v>31087</v>
      </c>
      <c r="F297" s="4">
        <f t="shared" si="235"/>
        <v>11</v>
      </c>
      <c r="G297" s="26">
        <f t="shared" ref="G297:I297" si="302">G671+G1048+G1421</f>
        <v>1882091.4000000006</v>
      </c>
      <c r="H297" s="48">
        <f t="shared" si="302"/>
        <v>3</v>
      </c>
      <c r="I297" s="26">
        <f t="shared" si="302"/>
        <v>372180</v>
      </c>
      <c r="J297" s="26">
        <f t="shared" si="237"/>
        <v>2254271.4000000004</v>
      </c>
    </row>
    <row r="298" spans="1:10" x14ac:dyDescent="0.25">
      <c r="A298" s="1">
        <v>258</v>
      </c>
      <c r="B298" s="11">
        <f t="shared" ref="B298:B361" si="303">B672+B1049+B1422</f>
        <v>35740</v>
      </c>
      <c r="C298" s="11">
        <f t="shared" si="238"/>
        <v>165722.4</v>
      </c>
      <c r="D298" s="11">
        <f t="shared" si="239"/>
        <v>166435.4</v>
      </c>
      <c r="E298" s="11">
        <f t="shared" ref="E298:E361" si="304">E672+E1049+E1422</f>
        <v>35027</v>
      </c>
      <c r="F298" s="4">
        <f t="shared" ref="F298:F361" si="305">$M$42</f>
        <v>11</v>
      </c>
      <c r="G298" s="26">
        <f t="shared" ref="G298:I298" si="306">G672+G1049+G1422</f>
        <v>1894717.4000000006</v>
      </c>
      <c r="H298" s="48">
        <f t="shared" si="306"/>
        <v>3</v>
      </c>
      <c r="I298" s="26">
        <f t="shared" si="306"/>
        <v>372180</v>
      </c>
      <c r="J298" s="26">
        <f t="shared" ref="J298:J361" si="307">J672+J1049+J1422</f>
        <v>2266897.4000000004</v>
      </c>
    </row>
    <row r="299" spans="1:10" x14ac:dyDescent="0.25">
      <c r="A299" s="1">
        <v>259</v>
      </c>
      <c r="B299" s="11">
        <f t="shared" si="303"/>
        <v>32687</v>
      </c>
      <c r="C299" s="11">
        <f t="shared" ref="C299:C362" si="308">D298</f>
        <v>166435.4</v>
      </c>
      <c r="D299" s="11">
        <f t="shared" ref="D299:D362" si="309">C299+B299-E299</f>
        <v>165372.4</v>
      </c>
      <c r="E299" s="11">
        <f t="shared" si="304"/>
        <v>33750</v>
      </c>
      <c r="F299" s="4">
        <f t="shared" si="305"/>
        <v>11</v>
      </c>
      <c r="G299" s="26">
        <f t="shared" ref="G299:I299" si="310">G673+G1050+G1423</f>
        <v>1889241.4000000006</v>
      </c>
      <c r="H299" s="48">
        <f t="shared" si="310"/>
        <v>3</v>
      </c>
      <c r="I299" s="26">
        <f t="shared" si="310"/>
        <v>372180</v>
      </c>
      <c r="J299" s="26">
        <f t="shared" si="307"/>
        <v>2261421.4000000004</v>
      </c>
    </row>
    <row r="300" spans="1:10" x14ac:dyDescent="0.25">
      <c r="A300" s="1">
        <v>260</v>
      </c>
      <c r="B300" s="11">
        <f t="shared" si="303"/>
        <v>31860</v>
      </c>
      <c r="C300" s="11">
        <f t="shared" si="308"/>
        <v>165372.4</v>
      </c>
      <c r="D300" s="11">
        <f t="shared" si="309"/>
        <v>166075.4</v>
      </c>
      <c r="E300" s="11">
        <f t="shared" si="304"/>
        <v>31157</v>
      </c>
      <c r="F300" s="4">
        <f t="shared" si="305"/>
        <v>11</v>
      </c>
      <c r="G300" s="26">
        <f t="shared" ref="G300:I300" si="311">G674+G1051+G1424</f>
        <v>1900734.4000000006</v>
      </c>
      <c r="H300" s="48">
        <f t="shared" si="311"/>
        <v>3</v>
      </c>
      <c r="I300" s="26">
        <f t="shared" si="311"/>
        <v>372180</v>
      </c>
      <c r="J300" s="26">
        <f t="shared" si="307"/>
        <v>2272914.4000000004</v>
      </c>
    </row>
    <row r="301" spans="1:10" x14ac:dyDescent="0.25">
      <c r="A301" s="1">
        <v>261</v>
      </c>
      <c r="B301" s="11">
        <f t="shared" si="303"/>
        <v>0</v>
      </c>
      <c r="C301" s="11">
        <f t="shared" si="308"/>
        <v>166075.4</v>
      </c>
      <c r="D301" s="11">
        <f t="shared" si="309"/>
        <v>166075.4</v>
      </c>
      <c r="E301" s="11">
        <f t="shared" si="304"/>
        <v>0</v>
      </c>
      <c r="F301" s="4">
        <f t="shared" si="305"/>
        <v>11</v>
      </c>
      <c r="G301" s="26">
        <f t="shared" ref="G301:I301" si="312">G675+G1052+G1425</f>
        <v>1900734.4000000006</v>
      </c>
      <c r="H301" s="48">
        <f t="shared" si="312"/>
        <v>0</v>
      </c>
      <c r="I301" s="26">
        <f t="shared" si="312"/>
        <v>0</v>
      </c>
      <c r="J301" s="26">
        <f t="shared" si="307"/>
        <v>1900734.4000000006</v>
      </c>
    </row>
    <row r="302" spans="1:10" x14ac:dyDescent="0.25">
      <c r="A302" s="1">
        <v>262</v>
      </c>
      <c r="B302" s="11">
        <f t="shared" si="303"/>
        <v>25971</v>
      </c>
      <c r="C302" s="11">
        <f t="shared" si="308"/>
        <v>166075.4</v>
      </c>
      <c r="D302" s="11">
        <f t="shared" si="309"/>
        <v>161081.4</v>
      </c>
      <c r="E302" s="11">
        <f t="shared" si="304"/>
        <v>30965</v>
      </c>
      <c r="F302" s="4">
        <f t="shared" si="305"/>
        <v>11</v>
      </c>
      <c r="G302" s="26">
        <f t="shared" ref="G302:I302" si="313">G676+G1053+G1426</f>
        <v>1836445.4000000004</v>
      </c>
      <c r="H302" s="48">
        <f t="shared" si="313"/>
        <v>2</v>
      </c>
      <c r="I302" s="26">
        <f t="shared" si="313"/>
        <v>248120</v>
      </c>
      <c r="J302" s="26">
        <f t="shared" si="307"/>
        <v>2084565.4000000006</v>
      </c>
    </row>
    <row r="303" spans="1:10" x14ac:dyDescent="0.25">
      <c r="A303" s="1">
        <v>263</v>
      </c>
      <c r="B303" s="11">
        <f t="shared" si="303"/>
        <v>23577</v>
      </c>
      <c r="C303" s="11">
        <f t="shared" si="308"/>
        <v>161081.4</v>
      </c>
      <c r="D303" s="11">
        <f t="shared" si="309"/>
        <v>151291.4</v>
      </c>
      <c r="E303" s="11">
        <f t="shared" si="304"/>
        <v>33367</v>
      </c>
      <c r="F303" s="4">
        <f t="shared" si="305"/>
        <v>11</v>
      </c>
      <c r="G303" s="26">
        <f t="shared" ref="G303:I303" si="314">G677+G1054+G1427</f>
        <v>1711426.4000000004</v>
      </c>
      <c r="H303" s="48">
        <f t="shared" si="314"/>
        <v>2</v>
      </c>
      <c r="I303" s="26">
        <f t="shared" si="314"/>
        <v>248120</v>
      </c>
      <c r="J303" s="26">
        <f t="shared" si="307"/>
        <v>1959546.4000000004</v>
      </c>
    </row>
    <row r="304" spans="1:10" x14ac:dyDescent="0.25">
      <c r="A304" s="1">
        <v>264</v>
      </c>
      <c r="B304" s="11">
        <f t="shared" si="303"/>
        <v>34432</v>
      </c>
      <c r="C304" s="11">
        <f t="shared" si="308"/>
        <v>151291.4</v>
      </c>
      <c r="D304" s="11">
        <f t="shared" si="309"/>
        <v>153744.4</v>
      </c>
      <c r="E304" s="11">
        <f t="shared" si="304"/>
        <v>31979</v>
      </c>
      <c r="F304" s="4">
        <f t="shared" si="305"/>
        <v>11</v>
      </c>
      <c r="G304" s="26">
        <f t="shared" ref="G304:I304" si="315">G678+G1055+G1428</f>
        <v>1724519.4000000004</v>
      </c>
      <c r="H304" s="48">
        <f t="shared" si="315"/>
        <v>2</v>
      </c>
      <c r="I304" s="26">
        <f t="shared" si="315"/>
        <v>248120</v>
      </c>
      <c r="J304" s="26">
        <f t="shared" si="307"/>
        <v>1972639.4000000004</v>
      </c>
    </row>
    <row r="305" spans="1:18" x14ac:dyDescent="0.25">
      <c r="A305" s="1">
        <v>265</v>
      </c>
      <c r="B305" s="11">
        <f t="shared" si="303"/>
        <v>17690</v>
      </c>
      <c r="C305" s="11">
        <f t="shared" si="308"/>
        <v>153744.4</v>
      </c>
      <c r="D305" s="11">
        <f t="shared" si="309"/>
        <v>140521.4</v>
      </c>
      <c r="E305" s="11">
        <f t="shared" si="304"/>
        <v>30913</v>
      </c>
      <c r="F305" s="4">
        <f t="shared" si="305"/>
        <v>11</v>
      </c>
      <c r="G305" s="26">
        <f t="shared" ref="G305:I305" si="316">G679+G1056+G1429</f>
        <v>1571241.4000000004</v>
      </c>
      <c r="H305" s="48">
        <f t="shared" si="316"/>
        <v>2</v>
      </c>
      <c r="I305" s="26">
        <f t="shared" si="316"/>
        <v>248120</v>
      </c>
      <c r="J305" s="26">
        <f t="shared" si="307"/>
        <v>1819361.4000000004</v>
      </c>
    </row>
    <row r="306" spans="1:18" x14ac:dyDescent="0.25">
      <c r="A306" s="1">
        <v>266</v>
      </c>
      <c r="B306" s="11">
        <f t="shared" si="303"/>
        <v>20350</v>
      </c>
      <c r="C306" s="11">
        <f t="shared" si="308"/>
        <v>140521.4</v>
      </c>
      <c r="D306" s="11">
        <f t="shared" si="309"/>
        <v>127210.4</v>
      </c>
      <c r="E306" s="11">
        <f t="shared" si="304"/>
        <v>33661</v>
      </c>
      <c r="F306" s="4">
        <f t="shared" si="305"/>
        <v>11</v>
      </c>
      <c r="G306" s="26">
        <f t="shared" ref="G306:I306" si="317">G680+G1057+G1430</f>
        <v>1408581.4000000004</v>
      </c>
      <c r="H306" s="48">
        <f t="shared" si="317"/>
        <v>2</v>
      </c>
      <c r="I306" s="26">
        <f t="shared" si="317"/>
        <v>248120</v>
      </c>
      <c r="J306" s="26">
        <f t="shared" si="307"/>
        <v>1656701.4000000004</v>
      </c>
    </row>
    <row r="307" spans="1:18" x14ac:dyDescent="0.25">
      <c r="A307" s="1">
        <v>267</v>
      </c>
      <c r="B307" s="11">
        <f t="shared" si="303"/>
        <v>21333</v>
      </c>
      <c r="C307" s="11">
        <f t="shared" si="308"/>
        <v>127210.4</v>
      </c>
      <c r="D307" s="11">
        <f t="shared" si="309"/>
        <v>116275.4</v>
      </c>
      <c r="E307" s="11">
        <f t="shared" si="304"/>
        <v>32268</v>
      </c>
      <c r="F307" s="4">
        <f t="shared" si="305"/>
        <v>11</v>
      </c>
      <c r="G307" s="26">
        <f t="shared" ref="G307:I307" si="318">G681+G1058+G1431</f>
        <v>1274720.4000000004</v>
      </c>
      <c r="H307" s="48">
        <f t="shared" si="318"/>
        <v>2</v>
      </c>
      <c r="I307" s="26">
        <f t="shared" si="318"/>
        <v>248120</v>
      </c>
      <c r="J307" s="26">
        <f t="shared" si="307"/>
        <v>1522840.4000000004</v>
      </c>
    </row>
    <row r="308" spans="1:18" x14ac:dyDescent="0.25">
      <c r="A308" s="1">
        <v>268</v>
      </c>
      <c r="B308" s="11">
        <f t="shared" si="303"/>
        <v>11580</v>
      </c>
      <c r="C308" s="11">
        <f t="shared" si="308"/>
        <v>116275.4</v>
      </c>
      <c r="D308" s="11">
        <f t="shared" si="309"/>
        <v>127855.4</v>
      </c>
      <c r="E308" s="11">
        <f t="shared" si="304"/>
        <v>0</v>
      </c>
      <c r="F308" s="4">
        <f t="shared" si="305"/>
        <v>11</v>
      </c>
      <c r="G308" s="26">
        <f t="shared" ref="G308:I308" si="319">G682+G1059+G1432</f>
        <v>1390800.4000000004</v>
      </c>
      <c r="H308" s="48">
        <f t="shared" si="319"/>
        <v>2</v>
      </c>
      <c r="I308" s="26">
        <f t="shared" si="319"/>
        <v>248120</v>
      </c>
      <c r="J308" s="26">
        <f t="shared" si="307"/>
        <v>1638920.4000000004</v>
      </c>
    </row>
    <row r="309" spans="1:18" x14ac:dyDescent="0.25">
      <c r="A309" s="1">
        <v>269</v>
      </c>
      <c r="B309" s="11">
        <f t="shared" si="303"/>
        <v>75210</v>
      </c>
      <c r="C309" s="11">
        <f t="shared" si="308"/>
        <v>127855.4</v>
      </c>
      <c r="D309" s="11">
        <f t="shared" si="309"/>
        <v>168613.4</v>
      </c>
      <c r="E309" s="11">
        <f t="shared" si="304"/>
        <v>34452</v>
      </c>
      <c r="F309" s="4">
        <f t="shared" si="305"/>
        <v>11</v>
      </c>
      <c r="G309" s="26">
        <f t="shared" ref="G309:I309" si="320">G683+G1060+G1433</f>
        <v>1861037.4000000004</v>
      </c>
      <c r="H309" s="48">
        <f t="shared" si="320"/>
        <v>3</v>
      </c>
      <c r="I309" s="26">
        <f t="shared" si="320"/>
        <v>372180</v>
      </c>
      <c r="J309" s="26">
        <f t="shared" si="307"/>
        <v>2233217.4000000004</v>
      </c>
    </row>
    <row r="310" spans="1:18" x14ac:dyDescent="0.25">
      <c r="A310" s="1">
        <v>270</v>
      </c>
      <c r="B310" s="11">
        <f t="shared" si="303"/>
        <v>23630</v>
      </c>
      <c r="C310" s="11">
        <f t="shared" si="308"/>
        <v>168613.4</v>
      </c>
      <c r="D310" s="11">
        <f t="shared" si="309"/>
        <v>157103.4</v>
      </c>
      <c r="E310" s="11">
        <f t="shared" si="304"/>
        <v>35140</v>
      </c>
      <c r="F310" s="4">
        <f t="shared" si="305"/>
        <v>11</v>
      </c>
      <c r="G310" s="26">
        <f t="shared" ref="G310:I310" si="321">G684+G1061+G1434</f>
        <v>1727573.4000000008</v>
      </c>
      <c r="H310" s="48">
        <f t="shared" si="321"/>
        <v>2</v>
      </c>
      <c r="I310" s="26">
        <f t="shared" si="321"/>
        <v>248120</v>
      </c>
      <c r="J310" s="26">
        <f t="shared" si="307"/>
        <v>1975693.4000000008</v>
      </c>
    </row>
    <row r="311" spans="1:18" x14ac:dyDescent="0.25">
      <c r="A311" s="1">
        <v>271</v>
      </c>
      <c r="B311" s="11">
        <f t="shared" si="303"/>
        <v>37590</v>
      </c>
      <c r="C311" s="11">
        <f t="shared" si="308"/>
        <v>157103.4</v>
      </c>
      <c r="D311" s="11">
        <f t="shared" si="309"/>
        <v>160556.4</v>
      </c>
      <c r="E311" s="11">
        <f t="shared" si="304"/>
        <v>34137</v>
      </c>
      <c r="F311" s="4">
        <f t="shared" si="305"/>
        <v>11</v>
      </c>
      <c r="G311" s="26">
        <f t="shared" ref="G311:I311" si="322">G685+G1062+G1435</f>
        <v>1787071.4000000008</v>
      </c>
      <c r="H311" s="48">
        <f t="shared" si="322"/>
        <v>3</v>
      </c>
      <c r="I311" s="26">
        <f t="shared" si="322"/>
        <v>372180</v>
      </c>
      <c r="J311" s="26">
        <f t="shared" si="307"/>
        <v>2159251.4000000008</v>
      </c>
      <c r="O311">
        <f>O313/$M$43</f>
        <v>73.035322580645158</v>
      </c>
    </row>
    <row r="312" spans="1:18" x14ac:dyDescent="0.25">
      <c r="A312" s="1">
        <v>272</v>
      </c>
      <c r="B312" s="11">
        <f t="shared" si="303"/>
        <v>26935</v>
      </c>
      <c r="C312" s="11">
        <f t="shared" si="308"/>
        <v>160556.4</v>
      </c>
      <c r="D312" s="11">
        <f t="shared" si="309"/>
        <v>152711.4</v>
      </c>
      <c r="E312" s="11">
        <f t="shared" si="304"/>
        <v>34780</v>
      </c>
      <c r="F312" s="4">
        <f t="shared" si="305"/>
        <v>11</v>
      </c>
      <c r="G312" s="26">
        <f t="shared" ref="G312:I312" si="323">G686+G1063+G1436</f>
        <v>1685536.4000000008</v>
      </c>
      <c r="H312" s="48">
        <f t="shared" si="323"/>
        <v>2</v>
      </c>
      <c r="I312" s="26">
        <f t="shared" si="323"/>
        <v>248120</v>
      </c>
      <c r="J312" s="26">
        <f t="shared" si="307"/>
        <v>1933656.4000000008</v>
      </c>
    </row>
    <row r="313" spans="1:18" s="35" customFormat="1" ht="15.75" thickBot="1" x14ac:dyDescent="0.3">
      <c r="A313" s="29">
        <v>273</v>
      </c>
      <c r="B313" s="11">
        <f t="shared" si="303"/>
        <v>48830</v>
      </c>
      <c r="C313" s="21">
        <f t="shared" si="308"/>
        <v>152711.4</v>
      </c>
      <c r="D313" s="21">
        <f t="shared" si="309"/>
        <v>170050.4</v>
      </c>
      <c r="E313" s="11">
        <f t="shared" si="304"/>
        <v>31491</v>
      </c>
      <c r="F313" s="4">
        <f t="shared" si="305"/>
        <v>11</v>
      </c>
      <c r="G313" s="26">
        <f t="shared" ref="G313:I313" si="324">G687+G1064+G1437</f>
        <v>1895728.4000000008</v>
      </c>
      <c r="H313" s="48">
        <f t="shared" si="324"/>
        <v>3</v>
      </c>
      <c r="I313" s="26">
        <f t="shared" si="324"/>
        <v>372180</v>
      </c>
      <c r="J313" s="26">
        <f t="shared" si="307"/>
        <v>2267908.4000000008</v>
      </c>
      <c r="K313" s="31">
        <f>SUM(J284:J313)</f>
        <v>55613029.999999993</v>
      </c>
      <c r="L313" s="32" t="s">
        <v>114</v>
      </c>
      <c r="M313" s="28">
        <f>SUM(G284:G313)</f>
        <v>46556650</v>
      </c>
      <c r="N313" s="33" t="s">
        <v>70</v>
      </c>
      <c r="O313" s="34">
        <f>SUM(I284:I313)</f>
        <v>9056380</v>
      </c>
      <c r="R313"/>
    </row>
    <row r="314" spans="1:18" x14ac:dyDescent="0.25">
      <c r="A314" s="36">
        <v>274</v>
      </c>
      <c r="B314" s="11">
        <f t="shared" si="303"/>
        <v>18117</v>
      </c>
      <c r="C314" s="22">
        <f t="shared" si="308"/>
        <v>170050.4</v>
      </c>
      <c r="D314" s="22">
        <f t="shared" si="309"/>
        <v>155017.4</v>
      </c>
      <c r="E314" s="11">
        <f t="shared" si="304"/>
        <v>33150</v>
      </c>
      <c r="F314" s="4">
        <f t="shared" si="305"/>
        <v>11</v>
      </c>
      <c r="G314" s="26">
        <f t="shared" ref="G314:I314" si="325">G688+G1065+G1438</f>
        <v>1712770.4000000008</v>
      </c>
      <c r="H314" s="48">
        <f t="shared" si="325"/>
        <v>2</v>
      </c>
      <c r="I314" s="26">
        <f t="shared" si="325"/>
        <v>248120</v>
      </c>
      <c r="J314" s="26">
        <f t="shared" si="307"/>
        <v>1960890.4000000008</v>
      </c>
    </row>
    <row r="315" spans="1:18" x14ac:dyDescent="0.25">
      <c r="A315" s="1">
        <v>275</v>
      </c>
      <c r="B315" s="11">
        <f t="shared" si="303"/>
        <v>0</v>
      </c>
      <c r="C315" s="11">
        <f t="shared" si="308"/>
        <v>155017.4</v>
      </c>
      <c r="D315" s="11">
        <f t="shared" si="309"/>
        <v>155017.4</v>
      </c>
      <c r="E315" s="11">
        <f t="shared" si="304"/>
        <v>0</v>
      </c>
      <c r="F315" s="4">
        <f t="shared" si="305"/>
        <v>11</v>
      </c>
      <c r="G315" s="26">
        <f t="shared" ref="G315:I315" si="326">G689+G1066+G1439</f>
        <v>1712770.4000000008</v>
      </c>
      <c r="H315" s="48">
        <f t="shared" si="326"/>
        <v>0</v>
      </c>
      <c r="I315" s="26">
        <f t="shared" si="326"/>
        <v>0</v>
      </c>
      <c r="J315" s="26">
        <f t="shared" si="307"/>
        <v>1712770.4000000008</v>
      </c>
    </row>
    <row r="316" spans="1:18" x14ac:dyDescent="0.25">
      <c r="A316" s="1">
        <v>276</v>
      </c>
      <c r="B316" s="11">
        <f t="shared" si="303"/>
        <v>0</v>
      </c>
      <c r="C316" s="11">
        <f t="shared" si="308"/>
        <v>155017.4</v>
      </c>
      <c r="D316" s="11">
        <f t="shared" si="309"/>
        <v>120101.4</v>
      </c>
      <c r="E316" s="11">
        <f t="shared" si="304"/>
        <v>34916</v>
      </c>
      <c r="F316" s="4">
        <f t="shared" si="305"/>
        <v>11</v>
      </c>
      <c r="G316" s="26">
        <f t="shared" ref="G316:I316" si="327">G690+G1067+G1440</f>
        <v>1325031.4000000008</v>
      </c>
      <c r="H316" s="48">
        <f t="shared" si="327"/>
        <v>0</v>
      </c>
      <c r="I316" s="26">
        <f t="shared" si="327"/>
        <v>0</v>
      </c>
      <c r="J316" s="26">
        <f t="shared" si="307"/>
        <v>1325031.4000000008</v>
      </c>
    </row>
    <row r="317" spans="1:18" x14ac:dyDescent="0.25">
      <c r="A317" s="1">
        <v>277</v>
      </c>
      <c r="B317" s="11">
        <f t="shared" si="303"/>
        <v>36720</v>
      </c>
      <c r="C317" s="11">
        <f t="shared" si="308"/>
        <v>120101.4</v>
      </c>
      <c r="D317" s="11">
        <f t="shared" si="309"/>
        <v>124287.4</v>
      </c>
      <c r="E317" s="11">
        <f t="shared" si="304"/>
        <v>32534</v>
      </c>
      <c r="F317" s="4">
        <f t="shared" si="305"/>
        <v>11</v>
      </c>
      <c r="G317" s="26">
        <f t="shared" ref="G317:I317" si="328">G691+G1068+G1441</f>
        <v>1374564.4000000008</v>
      </c>
      <c r="H317" s="48">
        <f t="shared" si="328"/>
        <v>2</v>
      </c>
      <c r="I317" s="26">
        <f t="shared" si="328"/>
        <v>248120</v>
      </c>
      <c r="J317" s="26">
        <f t="shared" si="307"/>
        <v>1622684.4000000008</v>
      </c>
    </row>
    <row r="318" spans="1:18" x14ac:dyDescent="0.25">
      <c r="A318" s="1">
        <v>278</v>
      </c>
      <c r="B318" s="11">
        <f t="shared" si="303"/>
        <v>0</v>
      </c>
      <c r="C318" s="11">
        <f t="shared" si="308"/>
        <v>124287.4</v>
      </c>
      <c r="D318" s="11">
        <f t="shared" si="309"/>
        <v>93169.4</v>
      </c>
      <c r="E318" s="11">
        <f t="shared" si="304"/>
        <v>31118</v>
      </c>
      <c r="F318" s="4">
        <f t="shared" si="305"/>
        <v>11</v>
      </c>
      <c r="G318" s="26">
        <f t="shared" ref="G318:I318" si="329">G692+G1069+G1442</f>
        <v>1027945.4000000007</v>
      </c>
      <c r="H318" s="48">
        <f t="shared" si="329"/>
        <v>0</v>
      </c>
      <c r="I318" s="26">
        <f t="shared" si="329"/>
        <v>0</v>
      </c>
      <c r="J318" s="26">
        <f t="shared" si="307"/>
        <v>1027945.4000000007</v>
      </c>
    </row>
    <row r="319" spans="1:18" x14ac:dyDescent="0.25">
      <c r="A319" s="1">
        <v>279</v>
      </c>
      <c r="B319" s="11">
        <f t="shared" si="303"/>
        <v>6540</v>
      </c>
      <c r="C319" s="11">
        <f t="shared" si="308"/>
        <v>93169.4</v>
      </c>
      <c r="D319" s="11">
        <f t="shared" si="309"/>
        <v>99709.4</v>
      </c>
      <c r="E319" s="11">
        <f t="shared" si="304"/>
        <v>0</v>
      </c>
      <c r="F319" s="4">
        <f t="shared" si="305"/>
        <v>11</v>
      </c>
      <c r="G319" s="26">
        <f t="shared" ref="G319:I319" si="330">G693+G1070+G1443</f>
        <v>1099885.4000000008</v>
      </c>
      <c r="H319" s="48">
        <f t="shared" si="330"/>
        <v>1</v>
      </c>
      <c r="I319" s="26">
        <f t="shared" si="330"/>
        <v>124060</v>
      </c>
      <c r="J319" s="26">
        <f t="shared" si="307"/>
        <v>1223945.4000000008</v>
      </c>
    </row>
    <row r="320" spans="1:18" x14ac:dyDescent="0.25">
      <c r="A320" s="1">
        <v>280</v>
      </c>
      <c r="B320" s="11">
        <f t="shared" si="303"/>
        <v>19397</v>
      </c>
      <c r="C320" s="11">
        <f t="shared" si="308"/>
        <v>99709.4</v>
      </c>
      <c r="D320" s="11">
        <f t="shared" si="309"/>
        <v>119106.4</v>
      </c>
      <c r="E320" s="11">
        <f t="shared" si="304"/>
        <v>0</v>
      </c>
      <c r="F320" s="4">
        <f t="shared" si="305"/>
        <v>11</v>
      </c>
      <c r="G320" s="26">
        <f t="shared" ref="G320:I320" si="331">G694+G1071+G1444</f>
        <v>1300725.4000000008</v>
      </c>
      <c r="H320" s="48">
        <f t="shared" si="331"/>
        <v>2</v>
      </c>
      <c r="I320" s="26">
        <f t="shared" si="331"/>
        <v>248120</v>
      </c>
      <c r="J320" s="26">
        <f t="shared" si="307"/>
        <v>1548845.4000000008</v>
      </c>
    </row>
    <row r="321" spans="1:10" x14ac:dyDescent="0.25">
      <c r="A321" s="1">
        <v>281</v>
      </c>
      <c r="B321" s="11">
        <f t="shared" si="303"/>
        <v>13710</v>
      </c>
      <c r="C321" s="11">
        <f t="shared" si="308"/>
        <v>119106.4</v>
      </c>
      <c r="D321" s="11">
        <f t="shared" si="309"/>
        <v>132816.4</v>
      </c>
      <c r="E321" s="11">
        <f t="shared" si="304"/>
        <v>0</v>
      </c>
      <c r="F321" s="4">
        <f t="shared" si="305"/>
        <v>11</v>
      </c>
      <c r="G321" s="26">
        <f t="shared" ref="G321:I321" si="332">G695+G1072+G1445</f>
        <v>1447375.4000000008</v>
      </c>
      <c r="H321" s="48">
        <f t="shared" si="332"/>
        <v>2</v>
      </c>
      <c r="I321" s="26">
        <f t="shared" si="332"/>
        <v>248120</v>
      </c>
      <c r="J321" s="26">
        <f t="shared" si="307"/>
        <v>1695495.4000000008</v>
      </c>
    </row>
    <row r="322" spans="1:10" x14ac:dyDescent="0.25">
      <c r="A322" s="1">
        <v>282</v>
      </c>
      <c r="B322" s="11">
        <f t="shared" si="303"/>
        <v>0</v>
      </c>
      <c r="C322" s="11">
        <f t="shared" si="308"/>
        <v>132816.4</v>
      </c>
      <c r="D322" s="11">
        <f t="shared" si="309"/>
        <v>132816.4</v>
      </c>
      <c r="E322" s="11">
        <f t="shared" si="304"/>
        <v>0</v>
      </c>
      <c r="F322" s="4">
        <f t="shared" si="305"/>
        <v>11</v>
      </c>
      <c r="G322" s="26">
        <f t="shared" ref="G322:I322" si="333">G696+G1073+G1446</f>
        <v>1447375.4000000008</v>
      </c>
      <c r="H322" s="48">
        <f t="shared" si="333"/>
        <v>0</v>
      </c>
      <c r="I322" s="26">
        <f t="shared" si="333"/>
        <v>0</v>
      </c>
      <c r="J322" s="26">
        <f t="shared" si="307"/>
        <v>1447375.4000000008</v>
      </c>
    </row>
    <row r="323" spans="1:10" x14ac:dyDescent="0.25">
      <c r="A323" s="1">
        <v>283</v>
      </c>
      <c r="B323" s="11">
        <f t="shared" si="303"/>
        <v>45320</v>
      </c>
      <c r="C323" s="11">
        <f t="shared" si="308"/>
        <v>132816.4</v>
      </c>
      <c r="D323" s="11">
        <f t="shared" si="309"/>
        <v>144252.4</v>
      </c>
      <c r="E323" s="11">
        <f t="shared" si="304"/>
        <v>33884</v>
      </c>
      <c r="F323" s="4">
        <f t="shared" si="305"/>
        <v>11</v>
      </c>
      <c r="G323" s="26">
        <f t="shared" ref="G323:I323" si="334">G697+G1074+G1447</f>
        <v>1581588.4000000008</v>
      </c>
      <c r="H323" s="48">
        <f t="shared" si="334"/>
        <v>3</v>
      </c>
      <c r="I323" s="26">
        <f t="shared" si="334"/>
        <v>372180</v>
      </c>
      <c r="J323" s="26">
        <f t="shared" si="307"/>
        <v>1953768.4000000008</v>
      </c>
    </row>
    <row r="324" spans="1:10" x14ac:dyDescent="0.25">
      <c r="A324" s="1">
        <v>284</v>
      </c>
      <c r="B324" s="11">
        <f t="shared" si="303"/>
        <v>15970</v>
      </c>
      <c r="C324" s="11">
        <f t="shared" si="308"/>
        <v>144252.4</v>
      </c>
      <c r="D324" s="11">
        <f t="shared" si="309"/>
        <v>126959.4</v>
      </c>
      <c r="E324" s="11">
        <f t="shared" si="304"/>
        <v>33263</v>
      </c>
      <c r="F324" s="4">
        <f t="shared" si="305"/>
        <v>11</v>
      </c>
      <c r="G324" s="26">
        <f t="shared" ref="G324:I324" si="335">G698+G1075+G1448</f>
        <v>1383308.4000000008</v>
      </c>
      <c r="H324" s="48">
        <f t="shared" si="335"/>
        <v>2</v>
      </c>
      <c r="I324" s="26">
        <f t="shared" si="335"/>
        <v>248120</v>
      </c>
      <c r="J324" s="26">
        <f t="shared" si="307"/>
        <v>1631428.4000000008</v>
      </c>
    </row>
    <row r="325" spans="1:10" x14ac:dyDescent="0.25">
      <c r="A325" s="1">
        <v>285</v>
      </c>
      <c r="B325" s="11">
        <f t="shared" si="303"/>
        <v>49260</v>
      </c>
      <c r="C325" s="11">
        <f t="shared" si="308"/>
        <v>126959.4</v>
      </c>
      <c r="D325" s="11">
        <f t="shared" si="309"/>
        <v>143311.4</v>
      </c>
      <c r="E325" s="11">
        <f t="shared" si="304"/>
        <v>32908</v>
      </c>
      <c r="F325" s="4">
        <f t="shared" si="305"/>
        <v>11</v>
      </c>
      <c r="G325" s="26">
        <f t="shared" ref="G325:I325" si="336">G699+G1076+G1449</f>
        <v>1566434.4000000008</v>
      </c>
      <c r="H325" s="48">
        <f t="shared" si="336"/>
        <v>3</v>
      </c>
      <c r="I325" s="26">
        <f t="shared" si="336"/>
        <v>372180</v>
      </c>
      <c r="J325" s="26">
        <f t="shared" si="307"/>
        <v>1938614.4000000008</v>
      </c>
    </row>
    <row r="326" spans="1:10" x14ac:dyDescent="0.25">
      <c r="A326" s="1">
        <v>286</v>
      </c>
      <c r="B326" s="11">
        <f t="shared" si="303"/>
        <v>51960</v>
      </c>
      <c r="C326" s="11">
        <f t="shared" si="308"/>
        <v>143311.4</v>
      </c>
      <c r="D326" s="11">
        <f t="shared" si="309"/>
        <v>165709.4</v>
      </c>
      <c r="E326" s="11">
        <f t="shared" si="304"/>
        <v>29562</v>
      </c>
      <c r="F326" s="4">
        <f t="shared" si="305"/>
        <v>11</v>
      </c>
      <c r="G326" s="26">
        <f t="shared" ref="G326:I326" si="337">G700+G1077+G1450</f>
        <v>1832017.4000000008</v>
      </c>
      <c r="H326" s="48">
        <f t="shared" si="337"/>
        <v>3</v>
      </c>
      <c r="I326" s="26">
        <f t="shared" si="337"/>
        <v>372180</v>
      </c>
      <c r="J326" s="26">
        <f t="shared" si="307"/>
        <v>2204197.4000000008</v>
      </c>
    </row>
    <row r="327" spans="1:10" x14ac:dyDescent="0.25">
      <c r="A327" s="1">
        <v>287</v>
      </c>
      <c r="B327" s="11">
        <f t="shared" si="303"/>
        <v>27520</v>
      </c>
      <c r="C327" s="11">
        <f t="shared" si="308"/>
        <v>165709.4</v>
      </c>
      <c r="D327" s="11">
        <f t="shared" si="309"/>
        <v>193229.4</v>
      </c>
      <c r="E327" s="11">
        <f t="shared" si="304"/>
        <v>0</v>
      </c>
      <c r="F327" s="4">
        <f t="shared" si="305"/>
        <v>11</v>
      </c>
      <c r="G327" s="26">
        <f t="shared" ref="G327:I327" si="338">G701+G1078+G1451</f>
        <v>2129487.4000000008</v>
      </c>
      <c r="H327" s="48">
        <f t="shared" si="338"/>
        <v>2</v>
      </c>
      <c r="I327" s="26">
        <f t="shared" si="338"/>
        <v>248120</v>
      </c>
      <c r="J327" s="26">
        <f t="shared" si="307"/>
        <v>2377607.4000000008</v>
      </c>
    </row>
    <row r="328" spans="1:10" x14ac:dyDescent="0.25">
      <c r="A328" s="1">
        <v>288</v>
      </c>
      <c r="B328" s="11">
        <f t="shared" si="303"/>
        <v>17180</v>
      </c>
      <c r="C328" s="11">
        <f t="shared" si="308"/>
        <v>193229.4</v>
      </c>
      <c r="D328" s="11">
        <f t="shared" si="309"/>
        <v>210409.4</v>
      </c>
      <c r="E328" s="11">
        <f t="shared" si="304"/>
        <v>0</v>
      </c>
      <c r="F328" s="4">
        <f t="shared" si="305"/>
        <v>11</v>
      </c>
      <c r="G328" s="26">
        <f t="shared" ref="G328:I328" si="339">G702+G1079+G1452</f>
        <v>2314167.4000000008</v>
      </c>
      <c r="H328" s="48">
        <f t="shared" si="339"/>
        <v>2</v>
      </c>
      <c r="I328" s="26">
        <f t="shared" si="339"/>
        <v>248120</v>
      </c>
      <c r="J328" s="26">
        <f t="shared" si="307"/>
        <v>2562287.4000000008</v>
      </c>
    </row>
    <row r="329" spans="1:10" x14ac:dyDescent="0.25">
      <c r="A329" s="1">
        <v>289</v>
      </c>
      <c r="B329" s="11">
        <f t="shared" si="303"/>
        <v>0</v>
      </c>
      <c r="C329" s="11">
        <f t="shared" si="308"/>
        <v>210409.4</v>
      </c>
      <c r="D329" s="11">
        <f t="shared" si="309"/>
        <v>210409.4</v>
      </c>
      <c r="E329" s="11">
        <f t="shared" si="304"/>
        <v>0</v>
      </c>
      <c r="F329" s="4">
        <f t="shared" si="305"/>
        <v>11</v>
      </c>
      <c r="G329" s="26">
        <f t="shared" ref="G329:I329" si="340">G703+G1080+G1453</f>
        <v>2314167.4000000008</v>
      </c>
      <c r="H329" s="48">
        <f t="shared" si="340"/>
        <v>0</v>
      </c>
      <c r="I329" s="26">
        <f t="shared" si="340"/>
        <v>0</v>
      </c>
      <c r="J329" s="26">
        <f t="shared" si="307"/>
        <v>2314167.4000000008</v>
      </c>
    </row>
    <row r="330" spans="1:10" x14ac:dyDescent="0.25">
      <c r="A330" s="1">
        <v>290</v>
      </c>
      <c r="B330" s="11">
        <f t="shared" si="303"/>
        <v>57190</v>
      </c>
      <c r="C330" s="11">
        <f t="shared" si="308"/>
        <v>210409.4</v>
      </c>
      <c r="D330" s="11">
        <f t="shared" si="309"/>
        <v>238315.40000000002</v>
      </c>
      <c r="E330" s="11">
        <f t="shared" si="304"/>
        <v>29284</v>
      </c>
      <c r="F330" s="4">
        <f t="shared" si="305"/>
        <v>11</v>
      </c>
      <c r="G330" s="26">
        <f t="shared" ref="G330:I330" si="341">G704+G1081+G1454</f>
        <v>2638726.4000000008</v>
      </c>
      <c r="H330" s="48">
        <f t="shared" si="341"/>
        <v>3</v>
      </c>
      <c r="I330" s="26">
        <f t="shared" si="341"/>
        <v>372180</v>
      </c>
      <c r="J330" s="26">
        <f t="shared" si="307"/>
        <v>3010906.4000000008</v>
      </c>
    </row>
    <row r="331" spans="1:10" x14ac:dyDescent="0.25">
      <c r="A331" s="1">
        <v>291</v>
      </c>
      <c r="B331" s="11">
        <f t="shared" si="303"/>
        <v>24450</v>
      </c>
      <c r="C331" s="11">
        <f t="shared" si="308"/>
        <v>238315.40000000002</v>
      </c>
      <c r="D331" s="11">
        <f t="shared" si="309"/>
        <v>230822.40000000002</v>
      </c>
      <c r="E331" s="11">
        <f t="shared" si="304"/>
        <v>31943</v>
      </c>
      <c r="F331" s="4">
        <f t="shared" si="305"/>
        <v>11</v>
      </c>
      <c r="G331" s="26">
        <f t="shared" ref="G331:I331" si="342">G705+G1082+G1455</f>
        <v>2546561.4000000008</v>
      </c>
      <c r="H331" s="48">
        <f t="shared" si="342"/>
        <v>2</v>
      </c>
      <c r="I331" s="26">
        <f t="shared" si="342"/>
        <v>248120</v>
      </c>
      <c r="J331" s="26">
        <f t="shared" si="307"/>
        <v>2794681.4000000008</v>
      </c>
    </row>
    <row r="332" spans="1:10" x14ac:dyDescent="0.25">
      <c r="A332" s="1">
        <v>292</v>
      </c>
      <c r="B332" s="11">
        <f t="shared" si="303"/>
        <v>40390</v>
      </c>
      <c r="C332" s="11">
        <f t="shared" si="308"/>
        <v>230822.40000000002</v>
      </c>
      <c r="D332" s="11">
        <f t="shared" si="309"/>
        <v>236102.40000000002</v>
      </c>
      <c r="E332" s="11">
        <f t="shared" si="304"/>
        <v>35110</v>
      </c>
      <c r="F332" s="4">
        <f t="shared" si="305"/>
        <v>11</v>
      </c>
      <c r="G332" s="26">
        <f t="shared" ref="G332:I332" si="343">G706+G1083+G1456</f>
        <v>2619397.4000000008</v>
      </c>
      <c r="H332" s="48">
        <f t="shared" si="343"/>
        <v>3</v>
      </c>
      <c r="I332" s="26">
        <f t="shared" si="343"/>
        <v>372180</v>
      </c>
      <c r="J332" s="26">
        <f t="shared" si="307"/>
        <v>2991577.4000000008</v>
      </c>
    </row>
    <row r="333" spans="1:10" x14ac:dyDescent="0.25">
      <c r="A333" s="1">
        <v>293</v>
      </c>
      <c r="B333" s="11">
        <f t="shared" si="303"/>
        <v>16570</v>
      </c>
      <c r="C333" s="11">
        <f t="shared" si="308"/>
        <v>236102.40000000002</v>
      </c>
      <c r="D333" s="11">
        <f t="shared" si="309"/>
        <v>223007.40000000002</v>
      </c>
      <c r="E333" s="11">
        <f t="shared" si="304"/>
        <v>29665</v>
      </c>
      <c r="F333" s="4">
        <f t="shared" si="305"/>
        <v>11</v>
      </c>
      <c r="G333" s="26">
        <f t="shared" ref="G333:I333" si="344">G707+G1084+G1457</f>
        <v>2468358.4000000008</v>
      </c>
      <c r="H333" s="48">
        <f t="shared" si="344"/>
        <v>2</v>
      </c>
      <c r="I333" s="26">
        <f t="shared" si="344"/>
        <v>248120</v>
      </c>
      <c r="J333" s="26">
        <f t="shared" si="307"/>
        <v>2716478.4000000008</v>
      </c>
    </row>
    <row r="334" spans="1:10" x14ac:dyDescent="0.25">
      <c r="A334" s="1">
        <v>294</v>
      </c>
      <c r="B334" s="11">
        <f t="shared" si="303"/>
        <v>7490</v>
      </c>
      <c r="C334" s="11">
        <f t="shared" si="308"/>
        <v>223007.40000000002</v>
      </c>
      <c r="D334" s="11">
        <f t="shared" si="309"/>
        <v>198584.40000000002</v>
      </c>
      <c r="E334" s="11">
        <f t="shared" si="304"/>
        <v>31913</v>
      </c>
      <c r="F334" s="4">
        <f t="shared" si="305"/>
        <v>11</v>
      </c>
      <c r="G334" s="26">
        <f t="shared" ref="G334:I334" si="345">G708+G1085+G1458</f>
        <v>2195943.4000000008</v>
      </c>
      <c r="H334" s="48">
        <f t="shared" si="345"/>
        <v>1</v>
      </c>
      <c r="I334" s="26">
        <f t="shared" si="345"/>
        <v>124060</v>
      </c>
      <c r="J334" s="26">
        <f t="shared" si="307"/>
        <v>2320003.4000000008</v>
      </c>
    </row>
    <row r="335" spans="1:10" x14ac:dyDescent="0.25">
      <c r="A335" s="1">
        <v>295</v>
      </c>
      <c r="B335" s="11">
        <f t="shared" si="303"/>
        <v>0</v>
      </c>
      <c r="C335" s="11">
        <f t="shared" si="308"/>
        <v>198584.40000000002</v>
      </c>
      <c r="D335" s="11">
        <f t="shared" si="309"/>
        <v>198584.40000000002</v>
      </c>
      <c r="E335" s="11">
        <f t="shared" si="304"/>
        <v>0</v>
      </c>
      <c r="F335" s="4">
        <f t="shared" si="305"/>
        <v>11</v>
      </c>
      <c r="G335" s="26">
        <f t="shared" ref="G335:I335" si="346">G709+G1086+G1459</f>
        <v>2195943.4000000008</v>
      </c>
      <c r="H335" s="48">
        <f t="shared" si="346"/>
        <v>0</v>
      </c>
      <c r="I335" s="26">
        <f t="shared" si="346"/>
        <v>0</v>
      </c>
      <c r="J335" s="26">
        <f t="shared" si="307"/>
        <v>2195943.4000000008</v>
      </c>
    </row>
    <row r="336" spans="1:10" x14ac:dyDescent="0.25">
      <c r="A336" s="1">
        <v>296</v>
      </c>
      <c r="B336" s="11">
        <f t="shared" si="303"/>
        <v>0</v>
      </c>
      <c r="C336" s="11">
        <f t="shared" si="308"/>
        <v>198584.40000000002</v>
      </c>
      <c r="D336" s="11">
        <f t="shared" si="309"/>
        <v>198584.40000000002</v>
      </c>
      <c r="E336" s="11">
        <f t="shared" si="304"/>
        <v>0</v>
      </c>
      <c r="F336" s="4">
        <f t="shared" si="305"/>
        <v>11</v>
      </c>
      <c r="G336" s="26">
        <f t="shared" ref="G336:I336" si="347">G710+G1087+G1460</f>
        <v>2195943.4000000008</v>
      </c>
      <c r="H336" s="48">
        <f t="shared" si="347"/>
        <v>0</v>
      </c>
      <c r="I336" s="26">
        <f t="shared" si="347"/>
        <v>0</v>
      </c>
      <c r="J336" s="26">
        <f t="shared" si="307"/>
        <v>2195943.4000000008</v>
      </c>
    </row>
    <row r="337" spans="1:18" x14ac:dyDescent="0.25">
      <c r="A337" s="1">
        <v>297</v>
      </c>
      <c r="B337" s="11">
        <f t="shared" si="303"/>
        <v>0</v>
      </c>
      <c r="C337" s="11">
        <f t="shared" si="308"/>
        <v>198584.40000000002</v>
      </c>
      <c r="D337" s="11">
        <f t="shared" si="309"/>
        <v>198584.40000000002</v>
      </c>
      <c r="E337" s="11">
        <f t="shared" si="304"/>
        <v>0</v>
      </c>
      <c r="F337" s="4">
        <f t="shared" si="305"/>
        <v>11</v>
      </c>
      <c r="G337" s="26">
        <f t="shared" ref="G337:I337" si="348">G711+G1088+G1461</f>
        <v>2195943.4000000008</v>
      </c>
      <c r="H337" s="48">
        <f t="shared" si="348"/>
        <v>0</v>
      </c>
      <c r="I337" s="26">
        <f t="shared" si="348"/>
        <v>0</v>
      </c>
      <c r="J337" s="26">
        <f t="shared" si="307"/>
        <v>2195943.4000000008</v>
      </c>
    </row>
    <row r="338" spans="1:18" x14ac:dyDescent="0.25">
      <c r="A338" s="1">
        <v>298</v>
      </c>
      <c r="B338" s="11">
        <f t="shared" si="303"/>
        <v>2450</v>
      </c>
      <c r="C338" s="11">
        <f t="shared" si="308"/>
        <v>198584.40000000002</v>
      </c>
      <c r="D338" s="11">
        <f t="shared" si="309"/>
        <v>201034.40000000002</v>
      </c>
      <c r="E338" s="11">
        <f t="shared" si="304"/>
        <v>0</v>
      </c>
      <c r="F338" s="4">
        <f t="shared" si="305"/>
        <v>11</v>
      </c>
      <c r="G338" s="26">
        <f t="shared" ref="G338:I338" si="349">G712+G1089+G1462</f>
        <v>2220443.4000000008</v>
      </c>
      <c r="H338" s="48">
        <f t="shared" si="349"/>
        <v>1</v>
      </c>
      <c r="I338" s="26">
        <f t="shared" si="349"/>
        <v>124060</v>
      </c>
      <c r="J338" s="26">
        <f t="shared" si="307"/>
        <v>2344503.4000000008</v>
      </c>
    </row>
    <row r="339" spans="1:18" x14ac:dyDescent="0.25">
      <c r="A339" s="1">
        <v>299</v>
      </c>
      <c r="B339" s="11">
        <f t="shared" si="303"/>
        <v>2280</v>
      </c>
      <c r="C339" s="11">
        <f t="shared" si="308"/>
        <v>201034.40000000002</v>
      </c>
      <c r="D339" s="11">
        <f t="shared" si="309"/>
        <v>203314.40000000002</v>
      </c>
      <c r="E339" s="11">
        <f t="shared" si="304"/>
        <v>0</v>
      </c>
      <c r="F339" s="4">
        <f t="shared" si="305"/>
        <v>11</v>
      </c>
      <c r="G339" s="26">
        <f t="shared" ref="G339:I339" si="350">G713+G1090+G1463</f>
        <v>2245523.4000000008</v>
      </c>
      <c r="H339" s="48">
        <f t="shared" si="350"/>
        <v>1</v>
      </c>
      <c r="I339" s="26">
        <f t="shared" si="350"/>
        <v>124060</v>
      </c>
      <c r="J339" s="26">
        <f t="shared" si="307"/>
        <v>2369583.4000000008</v>
      </c>
    </row>
    <row r="340" spans="1:18" x14ac:dyDescent="0.25">
      <c r="A340" s="1">
        <v>300</v>
      </c>
      <c r="B340" s="11">
        <f t="shared" si="303"/>
        <v>5610</v>
      </c>
      <c r="C340" s="11">
        <f t="shared" si="308"/>
        <v>203314.40000000002</v>
      </c>
      <c r="D340" s="11">
        <f t="shared" si="309"/>
        <v>208924.40000000002</v>
      </c>
      <c r="E340" s="11">
        <f t="shared" si="304"/>
        <v>0</v>
      </c>
      <c r="F340" s="4">
        <f t="shared" si="305"/>
        <v>11</v>
      </c>
      <c r="G340" s="26">
        <f t="shared" ref="G340:I340" si="351">G714+G1091+G1464</f>
        <v>2303723.4000000008</v>
      </c>
      <c r="H340" s="48">
        <f t="shared" si="351"/>
        <v>2</v>
      </c>
      <c r="I340" s="26">
        <f t="shared" si="351"/>
        <v>248120</v>
      </c>
      <c r="J340" s="26">
        <f t="shared" si="307"/>
        <v>2551843.4000000008</v>
      </c>
    </row>
    <row r="341" spans="1:18" x14ac:dyDescent="0.25">
      <c r="A341" s="1">
        <v>301</v>
      </c>
      <c r="B341" s="11">
        <f t="shared" si="303"/>
        <v>0</v>
      </c>
      <c r="C341" s="11">
        <f t="shared" si="308"/>
        <v>208924.40000000002</v>
      </c>
      <c r="D341" s="11">
        <f t="shared" si="309"/>
        <v>208924.40000000002</v>
      </c>
      <c r="E341" s="11">
        <f t="shared" si="304"/>
        <v>0</v>
      </c>
      <c r="F341" s="4">
        <f t="shared" si="305"/>
        <v>11</v>
      </c>
      <c r="G341" s="26">
        <f t="shared" ref="G341:I341" si="352">G715+G1092+G1465</f>
        <v>2303723.4000000008</v>
      </c>
      <c r="H341" s="48">
        <f t="shared" si="352"/>
        <v>0</v>
      </c>
      <c r="I341" s="26">
        <f t="shared" si="352"/>
        <v>0</v>
      </c>
      <c r="J341" s="26">
        <f t="shared" si="307"/>
        <v>2303723.4000000008</v>
      </c>
    </row>
    <row r="342" spans="1:18" x14ac:dyDescent="0.25">
      <c r="A342" s="1">
        <v>302</v>
      </c>
      <c r="B342" s="11">
        <f t="shared" si="303"/>
        <v>0</v>
      </c>
      <c r="C342" s="11">
        <f t="shared" si="308"/>
        <v>208924.40000000002</v>
      </c>
      <c r="D342" s="11">
        <f t="shared" si="309"/>
        <v>208924.40000000002</v>
      </c>
      <c r="E342" s="11">
        <f t="shared" si="304"/>
        <v>0</v>
      </c>
      <c r="F342" s="4">
        <f t="shared" si="305"/>
        <v>11</v>
      </c>
      <c r="G342" s="26">
        <f t="shared" ref="G342:I342" si="353">G716+G1093+G1466</f>
        <v>2303723.4000000008</v>
      </c>
      <c r="H342" s="48">
        <f t="shared" si="353"/>
        <v>0</v>
      </c>
      <c r="I342" s="26">
        <f t="shared" si="353"/>
        <v>0</v>
      </c>
      <c r="J342" s="26">
        <f t="shared" si="307"/>
        <v>2303723.4000000008</v>
      </c>
      <c r="O342">
        <f>O344/$M$43</f>
        <v>41.019838709677423</v>
      </c>
    </row>
    <row r="343" spans="1:18" x14ac:dyDescent="0.25">
      <c r="A343" s="1">
        <v>303</v>
      </c>
      <c r="B343" s="11">
        <f t="shared" si="303"/>
        <v>0</v>
      </c>
      <c r="C343" s="11">
        <f t="shared" si="308"/>
        <v>208924.40000000002</v>
      </c>
      <c r="D343" s="11">
        <f t="shared" si="309"/>
        <v>208924.40000000002</v>
      </c>
      <c r="E343" s="11">
        <f t="shared" si="304"/>
        <v>0</v>
      </c>
      <c r="F343" s="4">
        <f t="shared" si="305"/>
        <v>11</v>
      </c>
      <c r="G343" s="26">
        <f t="shared" ref="G343:I343" si="354">G717+G1094+G1467</f>
        <v>2303723.4000000008</v>
      </c>
      <c r="H343" s="48">
        <f t="shared" si="354"/>
        <v>0</v>
      </c>
      <c r="I343" s="26">
        <f t="shared" si="354"/>
        <v>0</v>
      </c>
      <c r="J343" s="26">
        <f t="shared" si="307"/>
        <v>2303723.4000000008</v>
      </c>
    </row>
    <row r="344" spans="1:18" s="35" customFormat="1" ht="15.75" thickBot="1" x14ac:dyDescent="0.3">
      <c r="A344" s="29">
        <v>304</v>
      </c>
      <c r="B344" s="11">
        <f t="shared" si="303"/>
        <v>42615</v>
      </c>
      <c r="C344" s="21">
        <f t="shared" si="308"/>
        <v>208924.40000000002</v>
      </c>
      <c r="D344" s="21">
        <f t="shared" si="309"/>
        <v>221786.40000000002</v>
      </c>
      <c r="E344" s="11">
        <f t="shared" si="304"/>
        <v>29753</v>
      </c>
      <c r="F344" s="4">
        <f t="shared" si="305"/>
        <v>11</v>
      </c>
      <c r="G344" s="26">
        <f t="shared" ref="G344:I344" si="355">G718+G1095+G1468</f>
        <v>2459157.4000000008</v>
      </c>
      <c r="H344" s="48">
        <f t="shared" si="355"/>
        <v>2</v>
      </c>
      <c r="I344" s="26">
        <f t="shared" si="355"/>
        <v>248120</v>
      </c>
      <c r="J344" s="26">
        <f t="shared" si="307"/>
        <v>2707277.4000000008</v>
      </c>
      <c r="K344" s="31">
        <f>SUM(J314:J344)</f>
        <v>65852909.399999999</v>
      </c>
      <c r="L344" s="32" t="s">
        <v>114</v>
      </c>
      <c r="M344" s="28">
        <f>SUM(G314:G344)</f>
        <v>60766449.400000006</v>
      </c>
      <c r="N344" s="33" t="s">
        <v>70</v>
      </c>
      <c r="O344" s="34">
        <f>SUM(I314:I344)</f>
        <v>5086460</v>
      </c>
      <c r="R344"/>
    </row>
    <row r="345" spans="1:18" x14ac:dyDescent="0.25">
      <c r="A345" s="36">
        <v>305</v>
      </c>
      <c r="B345" s="11">
        <f t="shared" si="303"/>
        <v>0</v>
      </c>
      <c r="C345" s="22">
        <f t="shared" si="308"/>
        <v>221786.40000000002</v>
      </c>
      <c r="D345" s="22">
        <f t="shared" si="309"/>
        <v>189379.40000000002</v>
      </c>
      <c r="E345" s="11">
        <f t="shared" si="304"/>
        <v>32407</v>
      </c>
      <c r="F345" s="4">
        <f t="shared" si="305"/>
        <v>11</v>
      </c>
      <c r="G345" s="26">
        <f t="shared" ref="G345:I345" si="356">G719+G1096+G1469</f>
        <v>2100405.4000000008</v>
      </c>
      <c r="H345" s="48">
        <f t="shared" si="356"/>
        <v>0</v>
      </c>
      <c r="I345" s="26">
        <f t="shared" si="356"/>
        <v>0</v>
      </c>
      <c r="J345" s="26">
        <f t="shared" si="307"/>
        <v>2100405.4000000008</v>
      </c>
    </row>
    <row r="346" spans="1:18" x14ac:dyDescent="0.25">
      <c r="A346" s="1">
        <v>306</v>
      </c>
      <c r="B346" s="11">
        <f t="shared" si="303"/>
        <v>11940</v>
      </c>
      <c r="C346" s="11">
        <f t="shared" si="308"/>
        <v>189379.40000000002</v>
      </c>
      <c r="D346" s="11">
        <f t="shared" si="309"/>
        <v>169059.40000000002</v>
      </c>
      <c r="E346" s="11">
        <f t="shared" si="304"/>
        <v>32260</v>
      </c>
      <c r="F346" s="4">
        <f t="shared" si="305"/>
        <v>11</v>
      </c>
      <c r="G346" s="26">
        <f t="shared" ref="G346:I346" si="357">G720+G1097+G1470</f>
        <v>1858765.4000000008</v>
      </c>
      <c r="H346" s="48">
        <f t="shared" si="357"/>
        <v>1</v>
      </c>
      <c r="I346" s="26">
        <f t="shared" si="357"/>
        <v>124060</v>
      </c>
      <c r="J346" s="26">
        <f t="shared" si="307"/>
        <v>1982825.4000000008</v>
      </c>
    </row>
    <row r="347" spans="1:18" x14ac:dyDescent="0.25">
      <c r="A347" s="1">
        <v>307</v>
      </c>
      <c r="B347" s="11">
        <f t="shared" si="303"/>
        <v>42090</v>
      </c>
      <c r="C347" s="11">
        <f t="shared" si="308"/>
        <v>169059.40000000002</v>
      </c>
      <c r="D347" s="11">
        <f t="shared" si="309"/>
        <v>178710.40000000002</v>
      </c>
      <c r="E347" s="11">
        <f t="shared" si="304"/>
        <v>32439</v>
      </c>
      <c r="F347" s="4">
        <f t="shared" si="305"/>
        <v>11</v>
      </c>
      <c r="G347" s="26">
        <f t="shared" ref="G347:I347" si="358">G721+G1098+G1471</f>
        <v>1970641.4000000008</v>
      </c>
      <c r="H347" s="48">
        <f t="shared" si="358"/>
        <v>3</v>
      </c>
      <c r="I347" s="26">
        <f t="shared" si="358"/>
        <v>372180</v>
      </c>
      <c r="J347" s="26">
        <f t="shared" si="307"/>
        <v>2342821.4000000008</v>
      </c>
    </row>
    <row r="348" spans="1:18" x14ac:dyDescent="0.25">
      <c r="A348" s="1">
        <v>308</v>
      </c>
      <c r="B348" s="11">
        <f t="shared" si="303"/>
        <v>48146.8</v>
      </c>
      <c r="C348" s="11">
        <f t="shared" si="308"/>
        <v>178710.40000000002</v>
      </c>
      <c r="D348" s="11">
        <f t="shared" si="309"/>
        <v>194307.20000000001</v>
      </c>
      <c r="E348" s="11">
        <f t="shared" si="304"/>
        <v>32550</v>
      </c>
      <c r="F348" s="4">
        <f t="shared" si="305"/>
        <v>11</v>
      </c>
      <c r="G348" s="26">
        <f t="shared" ref="G348:I348" si="359">G722+G1099+G1472</f>
        <v>2146537.0000000009</v>
      </c>
      <c r="H348" s="48">
        <f t="shared" si="359"/>
        <v>3</v>
      </c>
      <c r="I348" s="26">
        <f t="shared" si="359"/>
        <v>372180</v>
      </c>
      <c r="J348" s="26">
        <f t="shared" si="307"/>
        <v>2518717.0000000009</v>
      </c>
    </row>
    <row r="349" spans="1:18" x14ac:dyDescent="0.25">
      <c r="A349" s="1">
        <v>309</v>
      </c>
      <c r="B349" s="11">
        <f t="shared" si="303"/>
        <v>8730</v>
      </c>
      <c r="C349" s="11">
        <f t="shared" si="308"/>
        <v>194307.20000000001</v>
      </c>
      <c r="D349" s="11">
        <f t="shared" si="309"/>
        <v>169317.2</v>
      </c>
      <c r="E349" s="11">
        <f t="shared" si="304"/>
        <v>33720</v>
      </c>
      <c r="F349" s="4">
        <f t="shared" si="305"/>
        <v>11</v>
      </c>
      <c r="G349" s="26">
        <f t="shared" ref="G349:I349" si="360">G723+G1100+G1473</f>
        <v>1869245.0000000009</v>
      </c>
      <c r="H349" s="48">
        <f t="shared" si="360"/>
        <v>1</v>
      </c>
      <c r="I349" s="26">
        <f t="shared" si="360"/>
        <v>124060</v>
      </c>
      <c r="J349" s="26">
        <f t="shared" si="307"/>
        <v>1993305.0000000009</v>
      </c>
    </row>
    <row r="350" spans="1:18" x14ac:dyDescent="0.25">
      <c r="A350" s="1">
        <v>310</v>
      </c>
      <c r="B350" s="11">
        <f t="shared" si="303"/>
        <v>0</v>
      </c>
      <c r="C350" s="11">
        <f t="shared" si="308"/>
        <v>169317.2</v>
      </c>
      <c r="D350" s="11">
        <f t="shared" si="309"/>
        <v>138237.20000000001</v>
      </c>
      <c r="E350" s="11">
        <f t="shared" si="304"/>
        <v>31080</v>
      </c>
      <c r="F350" s="4">
        <f t="shared" si="305"/>
        <v>11</v>
      </c>
      <c r="G350" s="26">
        <f t="shared" ref="G350:I350" si="361">G724+G1101+G1474</f>
        <v>1525297.0000000007</v>
      </c>
      <c r="H350" s="48">
        <f t="shared" si="361"/>
        <v>0</v>
      </c>
      <c r="I350" s="26">
        <f t="shared" si="361"/>
        <v>0</v>
      </c>
      <c r="J350" s="26">
        <f t="shared" si="307"/>
        <v>1525297.0000000007</v>
      </c>
    </row>
    <row r="351" spans="1:18" x14ac:dyDescent="0.25">
      <c r="A351" s="1">
        <v>311</v>
      </c>
      <c r="B351" s="11">
        <f t="shared" si="303"/>
        <v>39810</v>
      </c>
      <c r="C351" s="11">
        <f t="shared" si="308"/>
        <v>138237.20000000001</v>
      </c>
      <c r="D351" s="11">
        <f t="shared" si="309"/>
        <v>146699.20000000001</v>
      </c>
      <c r="E351" s="11">
        <f t="shared" si="304"/>
        <v>31348</v>
      </c>
      <c r="F351" s="4">
        <f t="shared" si="305"/>
        <v>11</v>
      </c>
      <c r="G351" s="26">
        <f t="shared" ref="G351:I351" si="362">G725+G1102+G1475</f>
        <v>1617683.0000000007</v>
      </c>
      <c r="H351" s="48">
        <f t="shared" si="362"/>
        <v>3</v>
      </c>
      <c r="I351" s="26">
        <f t="shared" si="362"/>
        <v>372180</v>
      </c>
      <c r="J351" s="26">
        <f t="shared" si="307"/>
        <v>1989863.0000000009</v>
      </c>
    </row>
    <row r="352" spans="1:18" x14ac:dyDescent="0.25">
      <c r="A352" s="1">
        <v>312</v>
      </c>
      <c r="B352" s="11">
        <f t="shared" si="303"/>
        <v>15620</v>
      </c>
      <c r="C352" s="11">
        <f t="shared" si="308"/>
        <v>146699.20000000001</v>
      </c>
      <c r="D352" s="11">
        <f t="shared" si="309"/>
        <v>129184.20000000001</v>
      </c>
      <c r="E352" s="11">
        <f t="shared" si="304"/>
        <v>33135</v>
      </c>
      <c r="F352" s="4">
        <f t="shared" si="305"/>
        <v>11</v>
      </c>
      <c r="G352" s="26">
        <f t="shared" ref="G352:I352" si="363">G726+G1103+G1476</f>
        <v>1424870.0000000007</v>
      </c>
      <c r="H352" s="48">
        <f t="shared" si="363"/>
        <v>2</v>
      </c>
      <c r="I352" s="26">
        <f t="shared" si="363"/>
        <v>248120</v>
      </c>
      <c r="J352" s="26">
        <f t="shared" si="307"/>
        <v>1672990.0000000009</v>
      </c>
    </row>
    <row r="353" spans="1:10" x14ac:dyDescent="0.25">
      <c r="A353" s="1">
        <v>313</v>
      </c>
      <c r="B353" s="11">
        <f t="shared" si="303"/>
        <v>30300</v>
      </c>
      <c r="C353" s="11">
        <f t="shared" si="308"/>
        <v>129184.20000000001</v>
      </c>
      <c r="D353" s="11">
        <f t="shared" si="309"/>
        <v>129372.20000000001</v>
      </c>
      <c r="E353" s="11">
        <f t="shared" si="304"/>
        <v>30112</v>
      </c>
      <c r="F353" s="4">
        <f t="shared" si="305"/>
        <v>11</v>
      </c>
      <c r="G353" s="26">
        <f t="shared" ref="G353:I353" si="364">G727+G1104+G1477</f>
        <v>1435818.0000000007</v>
      </c>
      <c r="H353" s="48">
        <f t="shared" si="364"/>
        <v>3</v>
      </c>
      <c r="I353" s="26">
        <f t="shared" si="364"/>
        <v>372180</v>
      </c>
      <c r="J353" s="26">
        <f t="shared" si="307"/>
        <v>1807998.0000000009</v>
      </c>
    </row>
    <row r="354" spans="1:10" x14ac:dyDescent="0.25">
      <c r="A354" s="1">
        <v>314</v>
      </c>
      <c r="B354" s="11">
        <f t="shared" si="303"/>
        <v>52440</v>
      </c>
      <c r="C354" s="11">
        <f t="shared" si="308"/>
        <v>129372.20000000001</v>
      </c>
      <c r="D354" s="11">
        <f t="shared" si="309"/>
        <v>149480.20000000001</v>
      </c>
      <c r="E354" s="11">
        <f t="shared" si="304"/>
        <v>32332</v>
      </c>
      <c r="F354" s="4">
        <f t="shared" si="305"/>
        <v>11</v>
      </c>
      <c r="G354" s="26">
        <f t="shared" ref="G354:I354" si="365">G728+G1105+G1478</f>
        <v>1658064.0000000009</v>
      </c>
      <c r="H354" s="48">
        <f t="shared" si="365"/>
        <v>3</v>
      </c>
      <c r="I354" s="26">
        <f t="shared" si="365"/>
        <v>372180</v>
      </c>
      <c r="J354" s="26">
        <f t="shared" si="307"/>
        <v>2030244.0000000009</v>
      </c>
    </row>
    <row r="355" spans="1:10" x14ac:dyDescent="0.25">
      <c r="A355" s="1">
        <v>315</v>
      </c>
      <c r="B355" s="11">
        <f t="shared" si="303"/>
        <v>21430</v>
      </c>
      <c r="C355" s="11">
        <f t="shared" si="308"/>
        <v>149480.20000000001</v>
      </c>
      <c r="D355" s="11">
        <f t="shared" si="309"/>
        <v>140412.20000000001</v>
      </c>
      <c r="E355" s="11">
        <f t="shared" si="304"/>
        <v>30498</v>
      </c>
      <c r="F355" s="4">
        <f t="shared" si="305"/>
        <v>11</v>
      </c>
      <c r="G355" s="26">
        <f t="shared" ref="G355:I355" si="366">G729+G1106+G1479</f>
        <v>1558125.0000000009</v>
      </c>
      <c r="H355" s="48">
        <f t="shared" si="366"/>
        <v>3</v>
      </c>
      <c r="I355" s="26">
        <f t="shared" si="366"/>
        <v>372180</v>
      </c>
      <c r="J355" s="26">
        <f t="shared" si="307"/>
        <v>1930305.0000000009</v>
      </c>
    </row>
    <row r="356" spans="1:10" x14ac:dyDescent="0.25">
      <c r="A356" s="1">
        <v>316</v>
      </c>
      <c r="B356" s="11">
        <f t="shared" si="303"/>
        <v>33220</v>
      </c>
      <c r="C356" s="11">
        <f t="shared" si="308"/>
        <v>140412.20000000001</v>
      </c>
      <c r="D356" s="11">
        <f t="shared" si="309"/>
        <v>140366.20000000001</v>
      </c>
      <c r="E356" s="11">
        <f t="shared" si="304"/>
        <v>33266</v>
      </c>
      <c r="F356" s="4">
        <f t="shared" si="305"/>
        <v>11</v>
      </c>
      <c r="G356" s="26">
        <f t="shared" ref="G356:I356" si="367">G730+G1107+G1480</f>
        <v>1559618.0000000009</v>
      </c>
      <c r="H356" s="48">
        <f t="shared" si="367"/>
        <v>3</v>
      </c>
      <c r="I356" s="26">
        <f t="shared" si="367"/>
        <v>372180</v>
      </c>
      <c r="J356" s="26">
        <f t="shared" si="307"/>
        <v>1931798.0000000009</v>
      </c>
    </row>
    <row r="357" spans="1:10" x14ac:dyDescent="0.25">
      <c r="A357" s="1">
        <v>317</v>
      </c>
      <c r="B357" s="11">
        <f t="shared" si="303"/>
        <v>0</v>
      </c>
      <c r="C357" s="11">
        <f t="shared" si="308"/>
        <v>140366.20000000001</v>
      </c>
      <c r="D357" s="11">
        <f t="shared" si="309"/>
        <v>107725.20000000001</v>
      </c>
      <c r="E357" s="11">
        <f t="shared" si="304"/>
        <v>32641</v>
      </c>
      <c r="F357" s="4">
        <f t="shared" si="305"/>
        <v>11</v>
      </c>
      <c r="G357" s="26">
        <f t="shared" ref="G357:I357" si="368">G731+G1108+G1481</f>
        <v>1194930.0000000007</v>
      </c>
      <c r="H357" s="48">
        <f t="shared" si="368"/>
        <v>0</v>
      </c>
      <c r="I357" s="26">
        <f t="shared" si="368"/>
        <v>0</v>
      </c>
      <c r="J357" s="26">
        <f t="shared" si="307"/>
        <v>1194930.0000000007</v>
      </c>
    </row>
    <row r="358" spans="1:10" x14ac:dyDescent="0.25">
      <c r="A358" s="1">
        <v>318</v>
      </c>
      <c r="B358" s="11">
        <f t="shared" si="303"/>
        <v>46620</v>
      </c>
      <c r="C358" s="11">
        <f t="shared" si="308"/>
        <v>107725.20000000001</v>
      </c>
      <c r="D358" s="11">
        <f t="shared" si="309"/>
        <v>120809.20000000001</v>
      </c>
      <c r="E358" s="11">
        <f t="shared" si="304"/>
        <v>33536</v>
      </c>
      <c r="F358" s="4">
        <f t="shared" si="305"/>
        <v>11</v>
      </c>
      <c r="G358" s="26">
        <f t="shared" ref="G358:I358" si="369">G732+G1109+G1482</f>
        <v>1347360.0000000007</v>
      </c>
      <c r="H358" s="48">
        <f t="shared" si="369"/>
        <v>3</v>
      </c>
      <c r="I358" s="26">
        <f t="shared" si="369"/>
        <v>372180</v>
      </c>
      <c r="J358" s="26">
        <f t="shared" si="307"/>
        <v>1719540.0000000009</v>
      </c>
    </row>
    <row r="359" spans="1:10" x14ac:dyDescent="0.25">
      <c r="A359" s="1">
        <v>319</v>
      </c>
      <c r="B359" s="11">
        <f t="shared" si="303"/>
        <v>51862.400000000001</v>
      </c>
      <c r="C359" s="11">
        <f t="shared" si="308"/>
        <v>120809.20000000001</v>
      </c>
      <c r="D359" s="11">
        <f t="shared" si="309"/>
        <v>140460.6</v>
      </c>
      <c r="E359" s="11">
        <f t="shared" si="304"/>
        <v>32211</v>
      </c>
      <c r="F359" s="4">
        <f t="shared" si="305"/>
        <v>11</v>
      </c>
      <c r="G359" s="26">
        <f t="shared" ref="G359:I359" si="370">G733+G1110+G1483</f>
        <v>1571494.8000000007</v>
      </c>
      <c r="H359" s="48">
        <f t="shared" si="370"/>
        <v>3</v>
      </c>
      <c r="I359" s="26">
        <f t="shared" si="370"/>
        <v>372180</v>
      </c>
      <c r="J359" s="26">
        <f t="shared" si="307"/>
        <v>1943674.8000000007</v>
      </c>
    </row>
    <row r="360" spans="1:10" x14ac:dyDescent="0.25">
      <c r="A360" s="1">
        <v>320</v>
      </c>
      <c r="B360" s="11">
        <f t="shared" si="303"/>
        <v>41339.199999999997</v>
      </c>
      <c r="C360" s="11">
        <f t="shared" si="308"/>
        <v>140460.6</v>
      </c>
      <c r="D360" s="11">
        <f t="shared" si="309"/>
        <v>148637.79999999999</v>
      </c>
      <c r="E360" s="11">
        <f t="shared" si="304"/>
        <v>33162</v>
      </c>
      <c r="F360" s="4">
        <f t="shared" si="305"/>
        <v>11</v>
      </c>
      <c r="G360" s="26">
        <f t="shared" ref="G360:I360" si="371">G734+G1111+G1484</f>
        <v>1663923.2000000009</v>
      </c>
      <c r="H360" s="48">
        <f t="shared" si="371"/>
        <v>3</v>
      </c>
      <c r="I360" s="26">
        <f t="shared" si="371"/>
        <v>372180</v>
      </c>
      <c r="J360" s="26">
        <f t="shared" si="307"/>
        <v>2036103.2000000009</v>
      </c>
    </row>
    <row r="361" spans="1:10" x14ac:dyDescent="0.25">
      <c r="A361" s="1">
        <v>321</v>
      </c>
      <c r="B361" s="11">
        <f t="shared" si="303"/>
        <v>32710</v>
      </c>
      <c r="C361" s="11">
        <f t="shared" si="308"/>
        <v>148637.79999999999</v>
      </c>
      <c r="D361" s="11">
        <f t="shared" si="309"/>
        <v>147847.79999999999</v>
      </c>
      <c r="E361" s="11">
        <f t="shared" si="304"/>
        <v>33500</v>
      </c>
      <c r="F361" s="4">
        <f t="shared" si="305"/>
        <v>11</v>
      </c>
      <c r="G361" s="26">
        <f t="shared" ref="G361:I361" si="372">G735+G1112+G1485</f>
        <v>1659749.2000000009</v>
      </c>
      <c r="H361" s="48">
        <f t="shared" si="372"/>
        <v>3</v>
      </c>
      <c r="I361" s="26">
        <f t="shared" si="372"/>
        <v>372180</v>
      </c>
      <c r="J361" s="26">
        <f t="shared" si="307"/>
        <v>2031929.2000000009</v>
      </c>
    </row>
    <row r="362" spans="1:10" x14ac:dyDescent="0.25">
      <c r="A362" s="1">
        <v>322</v>
      </c>
      <c r="B362" s="11">
        <f t="shared" ref="B362:B405" si="373">B736+B1113+B1486</f>
        <v>44654.6</v>
      </c>
      <c r="C362" s="11">
        <f t="shared" si="308"/>
        <v>147847.79999999999</v>
      </c>
      <c r="D362" s="11">
        <f t="shared" si="309"/>
        <v>158263.4</v>
      </c>
      <c r="E362" s="11">
        <f t="shared" ref="E362:E405" si="374">E736+E1113+E1486</f>
        <v>34239</v>
      </c>
      <c r="F362" s="4">
        <f t="shared" ref="F362:F405" si="375">$M$42</f>
        <v>11</v>
      </c>
      <c r="G362" s="26">
        <f t="shared" ref="G362:I362" si="376">G736+G1113+G1486</f>
        <v>1775956.8000000007</v>
      </c>
      <c r="H362" s="48">
        <f t="shared" si="376"/>
        <v>3</v>
      </c>
      <c r="I362" s="26">
        <f t="shared" si="376"/>
        <v>372180</v>
      </c>
      <c r="J362" s="26">
        <f t="shared" ref="J362:J405" si="377">J736+J1113+J1486</f>
        <v>2148136.8000000007</v>
      </c>
    </row>
    <row r="363" spans="1:10" x14ac:dyDescent="0.25">
      <c r="A363" s="1">
        <v>323</v>
      </c>
      <c r="B363" s="11">
        <f t="shared" si="373"/>
        <v>10000</v>
      </c>
      <c r="C363" s="11">
        <f t="shared" ref="C363:C405" si="378">D362</f>
        <v>158263.4</v>
      </c>
      <c r="D363" s="11">
        <f t="shared" ref="D363:D405" si="379">C363+B363-E363</f>
        <v>134723.4</v>
      </c>
      <c r="E363" s="11">
        <f t="shared" si="374"/>
        <v>33540</v>
      </c>
      <c r="F363" s="4">
        <f t="shared" si="375"/>
        <v>11</v>
      </c>
      <c r="G363" s="26">
        <f t="shared" ref="G363:I363" si="380">G737+G1114+G1487</f>
        <v>1501784.8000000007</v>
      </c>
      <c r="H363" s="48">
        <f t="shared" si="380"/>
        <v>1</v>
      </c>
      <c r="I363" s="26">
        <f t="shared" si="380"/>
        <v>124060</v>
      </c>
      <c r="J363" s="26">
        <f t="shared" si="377"/>
        <v>1625844.8000000007</v>
      </c>
    </row>
    <row r="364" spans="1:10" x14ac:dyDescent="0.25">
      <c r="A364" s="1">
        <v>324</v>
      </c>
      <c r="B364" s="11">
        <f t="shared" si="373"/>
        <v>0</v>
      </c>
      <c r="C364" s="11">
        <f t="shared" si="378"/>
        <v>134723.4</v>
      </c>
      <c r="D364" s="11">
        <f t="shared" si="379"/>
        <v>104126.39999999999</v>
      </c>
      <c r="E364" s="11">
        <f t="shared" si="374"/>
        <v>30597</v>
      </c>
      <c r="F364" s="4">
        <f t="shared" si="375"/>
        <v>11</v>
      </c>
      <c r="G364" s="26">
        <f t="shared" ref="G364:I364" si="381">G738+G1115+G1488</f>
        <v>1160445.8000000007</v>
      </c>
      <c r="H364" s="48">
        <f t="shared" si="381"/>
        <v>0</v>
      </c>
      <c r="I364" s="26">
        <f t="shared" si="381"/>
        <v>0</v>
      </c>
      <c r="J364" s="26">
        <f t="shared" si="377"/>
        <v>1160445.8000000007</v>
      </c>
    </row>
    <row r="365" spans="1:10" x14ac:dyDescent="0.25">
      <c r="A365" s="1">
        <v>325</v>
      </c>
      <c r="B365" s="11">
        <f t="shared" si="373"/>
        <v>21900</v>
      </c>
      <c r="C365" s="11">
        <f t="shared" si="378"/>
        <v>104126.39999999999</v>
      </c>
      <c r="D365" s="11">
        <f t="shared" si="379"/>
        <v>93463.4</v>
      </c>
      <c r="E365" s="11">
        <f t="shared" si="374"/>
        <v>32563</v>
      </c>
      <c r="F365" s="4">
        <f t="shared" si="375"/>
        <v>11</v>
      </c>
      <c r="G365" s="26">
        <f t="shared" ref="G365:I365" si="382">G739+G1116+G1489</f>
        <v>1026191.8000000007</v>
      </c>
      <c r="H365" s="48">
        <f t="shared" si="382"/>
        <v>2</v>
      </c>
      <c r="I365" s="26">
        <f t="shared" si="382"/>
        <v>248120</v>
      </c>
      <c r="J365" s="26">
        <f t="shared" si="377"/>
        <v>1274311.8000000007</v>
      </c>
    </row>
    <row r="366" spans="1:10" x14ac:dyDescent="0.25">
      <c r="A366" s="1">
        <v>326</v>
      </c>
      <c r="B366" s="11">
        <f t="shared" si="373"/>
        <v>60882.400000000001</v>
      </c>
      <c r="C366" s="11">
        <f t="shared" si="378"/>
        <v>93463.4</v>
      </c>
      <c r="D366" s="11">
        <f t="shared" si="379"/>
        <v>118859.79999999999</v>
      </c>
      <c r="E366" s="11">
        <f t="shared" si="374"/>
        <v>35486</v>
      </c>
      <c r="F366" s="4">
        <f t="shared" si="375"/>
        <v>11</v>
      </c>
      <c r="G366" s="26">
        <f t="shared" ref="G366:I366" si="383">G740+G1117+G1490</f>
        <v>1311285.6000000008</v>
      </c>
      <c r="H366" s="48">
        <f t="shared" si="383"/>
        <v>3</v>
      </c>
      <c r="I366" s="26">
        <f t="shared" si="383"/>
        <v>372180</v>
      </c>
      <c r="J366" s="26">
        <f t="shared" si="377"/>
        <v>1683465.6000000008</v>
      </c>
    </row>
    <row r="367" spans="1:10" x14ac:dyDescent="0.25">
      <c r="A367" s="1">
        <v>327</v>
      </c>
      <c r="B367" s="11">
        <f t="shared" si="373"/>
        <v>13320</v>
      </c>
      <c r="C367" s="11">
        <f t="shared" si="378"/>
        <v>118859.79999999999</v>
      </c>
      <c r="D367" s="11">
        <f t="shared" si="379"/>
        <v>95377.799999999988</v>
      </c>
      <c r="E367" s="11">
        <f t="shared" si="374"/>
        <v>36802</v>
      </c>
      <c r="F367" s="4">
        <f t="shared" si="375"/>
        <v>11</v>
      </c>
      <c r="G367" s="26">
        <f t="shared" ref="G367:I367" si="384">G741+G1118+G1491</f>
        <v>1045986.6000000008</v>
      </c>
      <c r="H367" s="48">
        <f t="shared" si="384"/>
        <v>1</v>
      </c>
      <c r="I367" s="26">
        <f t="shared" si="384"/>
        <v>124060</v>
      </c>
      <c r="J367" s="26">
        <f t="shared" si="377"/>
        <v>1170046.6000000008</v>
      </c>
    </row>
    <row r="368" spans="1:10" x14ac:dyDescent="0.25">
      <c r="A368" s="1">
        <v>328</v>
      </c>
      <c r="B368" s="11">
        <f t="shared" si="373"/>
        <v>23600</v>
      </c>
      <c r="C368" s="11">
        <f t="shared" si="378"/>
        <v>95377.799999999988</v>
      </c>
      <c r="D368" s="11">
        <f t="shared" si="379"/>
        <v>86250.799999999988</v>
      </c>
      <c r="E368" s="11">
        <f t="shared" si="374"/>
        <v>32727</v>
      </c>
      <c r="F368" s="4">
        <f t="shared" si="375"/>
        <v>11</v>
      </c>
      <c r="G368" s="26">
        <f t="shared" ref="G368:I368" si="385">G742+G1119+G1492</f>
        <v>966877.60000000079</v>
      </c>
      <c r="H368" s="48">
        <f t="shared" si="385"/>
        <v>1</v>
      </c>
      <c r="I368" s="26">
        <f t="shared" si="385"/>
        <v>124060</v>
      </c>
      <c r="J368" s="26">
        <f t="shared" si="377"/>
        <v>1090937.6000000008</v>
      </c>
    </row>
    <row r="369" spans="1:18" x14ac:dyDescent="0.25">
      <c r="A369" s="1">
        <v>329</v>
      </c>
      <c r="B369" s="11">
        <f t="shared" si="373"/>
        <v>0</v>
      </c>
      <c r="C369" s="11">
        <f t="shared" si="378"/>
        <v>86250.799999999988</v>
      </c>
      <c r="D369" s="11">
        <f t="shared" si="379"/>
        <v>86250.799999999988</v>
      </c>
      <c r="E369" s="11">
        <f t="shared" si="374"/>
        <v>0</v>
      </c>
      <c r="F369" s="4">
        <f t="shared" si="375"/>
        <v>11</v>
      </c>
      <c r="G369" s="26">
        <f t="shared" ref="G369:I369" si="386">G743+G1120+G1493</f>
        <v>966877.60000000079</v>
      </c>
      <c r="H369" s="48">
        <f t="shared" si="386"/>
        <v>0</v>
      </c>
      <c r="I369" s="26">
        <f t="shared" si="386"/>
        <v>0</v>
      </c>
      <c r="J369" s="26">
        <f t="shared" si="377"/>
        <v>966877.60000000079</v>
      </c>
    </row>
    <row r="370" spans="1:18" x14ac:dyDescent="0.25">
      <c r="A370" s="1">
        <v>330</v>
      </c>
      <c r="B370" s="11">
        <f t="shared" si="373"/>
        <v>0</v>
      </c>
      <c r="C370" s="11">
        <f t="shared" si="378"/>
        <v>86250.799999999988</v>
      </c>
      <c r="D370" s="11">
        <f t="shared" si="379"/>
        <v>86250.799999999988</v>
      </c>
      <c r="E370" s="11">
        <f t="shared" si="374"/>
        <v>0</v>
      </c>
      <c r="F370" s="4">
        <f t="shared" si="375"/>
        <v>11</v>
      </c>
      <c r="G370" s="26">
        <f t="shared" ref="G370:I370" si="387">G744+G1121+G1494</f>
        <v>966877.60000000079</v>
      </c>
      <c r="H370" s="48">
        <f t="shared" si="387"/>
        <v>0</v>
      </c>
      <c r="I370" s="26">
        <f t="shared" si="387"/>
        <v>0</v>
      </c>
      <c r="J370" s="26">
        <f t="shared" si="377"/>
        <v>966877.60000000079</v>
      </c>
    </row>
    <row r="371" spans="1:18" x14ac:dyDescent="0.25">
      <c r="A371" s="1">
        <v>331</v>
      </c>
      <c r="B371" s="11">
        <f t="shared" si="373"/>
        <v>0</v>
      </c>
      <c r="C371" s="11">
        <f t="shared" si="378"/>
        <v>86250.799999999988</v>
      </c>
      <c r="D371" s="11">
        <f t="shared" si="379"/>
        <v>86250.799999999988</v>
      </c>
      <c r="E371" s="11">
        <f t="shared" si="374"/>
        <v>0</v>
      </c>
      <c r="F371" s="4">
        <f t="shared" si="375"/>
        <v>11</v>
      </c>
      <c r="G371" s="26">
        <f t="shared" ref="G371:I371" si="388">G745+G1122+G1495</f>
        <v>966877.60000000079</v>
      </c>
      <c r="H371" s="48">
        <f t="shared" si="388"/>
        <v>0</v>
      </c>
      <c r="I371" s="26">
        <f t="shared" si="388"/>
        <v>0</v>
      </c>
      <c r="J371" s="26">
        <f t="shared" si="377"/>
        <v>966877.60000000079</v>
      </c>
    </row>
    <row r="372" spans="1:18" x14ac:dyDescent="0.25">
      <c r="A372" s="1">
        <v>332</v>
      </c>
      <c r="B372" s="11">
        <f t="shared" si="373"/>
        <v>0</v>
      </c>
      <c r="C372" s="11">
        <f t="shared" si="378"/>
        <v>86250.799999999988</v>
      </c>
      <c r="D372" s="11">
        <f t="shared" si="379"/>
        <v>86250.799999999988</v>
      </c>
      <c r="E372" s="11">
        <f t="shared" si="374"/>
        <v>0</v>
      </c>
      <c r="F372" s="4">
        <f t="shared" si="375"/>
        <v>11</v>
      </c>
      <c r="G372" s="26">
        <f t="shared" ref="G372:I372" si="389">G746+G1123+G1496</f>
        <v>966877.60000000079</v>
      </c>
      <c r="H372" s="48">
        <f t="shared" si="389"/>
        <v>0</v>
      </c>
      <c r="I372" s="26">
        <f t="shared" si="389"/>
        <v>0</v>
      </c>
      <c r="J372" s="26">
        <f t="shared" si="377"/>
        <v>966877.60000000079</v>
      </c>
      <c r="O372">
        <f>O374/$M$43</f>
        <v>49.023709677419355</v>
      </c>
    </row>
    <row r="373" spans="1:18" x14ac:dyDescent="0.25">
      <c r="A373" s="1">
        <v>333</v>
      </c>
      <c r="B373" s="11">
        <f t="shared" si="373"/>
        <v>0</v>
      </c>
      <c r="C373" s="11">
        <f t="shared" si="378"/>
        <v>86250.799999999988</v>
      </c>
      <c r="D373" s="11">
        <f t="shared" si="379"/>
        <v>86250.799999999988</v>
      </c>
      <c r="E373" s="11">
        <f t="shared" si="374"/>
        <v>0</v>
      </c>
      <c r="F373" s="4">
        <f t="shared" si="375"/>
        <v>11</v>
      </c>
      <c r="G373" s="26">
        <f t="shared" ref="G373:I373" si="390">G747+G1124+G1497</f>
        <v>966877.60000000079</v>
      </c>
      <c r="H373" s="48">
        <f t="shared" si="390"/>
        <v>0</v>
      </c>
      <c r="I373" s="26">
        <f t="shared" si="390"/>
        <v>0</v>
      </c>
      <c r="J373" s="26">
        <f t="shared" si="377"/>
        <v>966877.60000000079</v>
      </c>
    </row>
    <row r="374" spans="1:18" s="35" customFormat="1" ht="15.75" thickBot="1" x14ac:dyDescent="0.3">
      <c r="A374" s="29">
        <v>334</v>
      </c>
      <c r="B374" s="11">
        <f t="shared" si="373"/>
        <v>11770</v>
      </c>
      <c r="C374" s="21">
        <f t="shared" si="378"/>
        <v>86250.799999999988</v>
      </c>
      <c r="D374" s="21">
        <f t="shared" si="379"/>
        <v>98020.799999999988</v>
      </c>
      <c r="E374" s="11">
        <f t="shared" si="374"/>
        <v>0</v>
      </c>
      <c r="F374" s="4">
        <f t="shared" si="375"/>
        <v>11</v>
      </c>
      <c r="G374" s="26">
        <f t="shared" ref="G374:I374" si="391">G748+G1125+G1498</f>
        <v>1084577.6000000008</v>
      </c>
      <c r="H374" s="48">
        <f t="shared" si="391"/>
        <v>1</v>
      </c>
      <c r="I374" s="26">
        <f t="shared" si="391"/>
        <v>124060</v>
      </c>
      <c r="J374" s="26">
        <f t="shared" si="377"/>
        <v>1208637.6000000008</v>
      </c>
      <c r="K374" s="31">
        <f>SUM(J345:J374)</f>
        <v>48948961.000000007</v>
      </c>
      <c r="L374" s="32" t="s">
        <v>114</v>
      </c>
      <c r="M374" s="28">
        <f>SUM(G345:G374)</f>
        <v>42870021.000000022</v>
      </c>
      <c r="N374" s="33" t="s">
        <v>70</v>
      </c>
      <c r="O374" s="34">
        <f>SUM(I345:I374)</f>
        <v>6078940</v>
      </c>
      <c r="R374"/>
    </row>
    <row r="375" spans="1:18" x14ac:dyDescent="0.25">
      <c r="A375" s="36">
        <v>335</v>
      </c>
      <c r="B375" s="11">
        <f t="shared" si="373"/>
        <v>0</v>
      </c>
      <c r="C375" s="22">
        <f t="shared" si="378"/>
        <v>98020.799999999988</v>
      </c>
      <c r="D375" s="22">
        <f t="shared" si="379"/>
        <v>98020.799999999988</v>
      </c>
      <c r="E375" s="11">
        <f t="shared" si="374"/>
        <v>0</v>
      </c>
      <c r="F375" s="4">
        <f t="shared" si="375"/>
        <v>11</v>
      </c>
      <c r="G375" s="26">
        <f t="shared" ref="G375:I375" si="392">G749+G1126+G1499</f>
        <v>1084577.6000000008</v>
      </c>
      <c r="H375" s="48">
        <f t="shared" si="392"/>
        <v>0</v>
      </c>
      <c r="I375" s="26">
        <f t="shared" si="392"/>
        <v>0</v>
      </c>
      <c r="J375" s="26">
        <f t="shared" si="377"/>
        <v>1084577.6000000008</v>
      </c>
    </row>
    <row r="376" spans="1:18" x14ac:dyDescent="0.25">
      <c r="A376" s="1">
        <v>336</v>
      </c>
      <c r="B376" s="11">
        <f t="shared" si="373"/>
        <v>16120</v>
      </c>
      <c r="C376" s="11">
        <f t="shared" si="378"/>
        <v>98020.799999999988</v>
      </c>
      <c r="D376" s="11">
        <f t="shared" si="379"/>
        <v>114140.79999999999</v>
      </c>
      <c r="E376" s="11">
        <f t="shared" si="374"/>
        <v>0</v>
      </c>
      <c r="F376" s="4">
        <f t="shared" si="375"/>
        <v>11</v>
      </c>
      <c r="G376" s="26">
        <f t="shared" ref="G376:I376" si="393">G750+G1127+G1500</f>
        <v>1245777.6000000008</v>
      </c>
      <c r="H376" s="48">
        <f t="shared" si="393"/>
        <v>1</v>
      </c>
      <c r="I376" s="26">
        <f t="shared" si="393"/>
        <v>124060</v>
      </c>
      <c r="J376" s="26">
        <f t="shared" si="377"/>
        <v>1369837.6000000008</v>
      </c>
    </row>
    <row r="377" spans="1:18" x14ac:dyDescent="0.25">
      <c r="A377" s="1">
        <v>337</v>
      </c>
      <c r="B377" s="11">
        <f t="shared" si="373"/>
        <v>0</v>
      </c>
      <c r="C377" s="11">
        <f t="shared" si="378"/>
        <v>114140.79999999999</v>
      </c>
      <c r="D377" s="11">
        <f t="shared" si="379"/>
        <v>114140.79999999999</v>
      </c>
      <c r="E377" s="11">
        <f t="shared" si="374"/>
        <v>0</v>
      </c>
      <c r="F377" s="4">
        <f t="shared" si="375"/>
        <v>11</v>
      </c>
      <c r="G377" s="26">
        <f t="shared" ref="G377:I377" si="394">G751+G1128+G1501</f>
        <v>1245777.6000000008</v>
      </c>
      <c r="H377" s="48">
        <f t="shared" si="394"/>
        <v>0</v>
      </c>
      <c r="I377" s="26">
        <f t="shared" si="394"/>
        <v>0</v>
      </c>
      <c r="J377" s="26">
        <f t="shared" si="377"/>
        <v>1245777.6000000008</v>
      </c>
    </row>
    <row r="378" spans="1:18" x14ac:dyDescent="0.25">
      <c r="A378" s="1">
        <v>338</v>
      </c>
      <c r="B378" s="11">
        <f t="shared" si="373"/>
        <v>0</v>
      </c>
      <c r="C378" s="11">
        <f t="shared" si="378"/>
        <v>114140.79999999999</v>
      </c>
      <c r="D378" s="11">
        <f t="shared" si="379"/>
        <v>114140.79999999999</v>
      </c>
      <c r="E378" s="11">
        <f t="shared" si="374"/>
        <v>0</v>
      </c>
      <c r="F378" s="4">
        <f t="shared" si="375"/>
        <v>11</v>
      </c>
      <c r="G378" s="26">
        <f t="shared" ref="G378:I378" si="395">G752+G1129+G1502</f>
        <v>1245777.6000000008</v>
      </c>
      <c r="H378" s="48">
        <f t="shared" si="395"/>
        <v>0</v>
      </c>
      <c r="I378" s="26">
        <f t="shared" si="395"/>
        <v>0</v>
      </c>
      <c r="J378" s="26">
        <f t="shared" si="377"/>
        <v>1245777.6000000008</v>
      </c>
    </row>
    <row r="379" spans="1:18" x14ac:dyDescent="0.25">
      <c r="A379" s="1">
        <v>339</v>
      </c>
      <c r="B379" s="11">
        <f t="shared" si="373"/>
        <v>0</v>
      </c>
      <c r="C379" s="11">
        <f t="shared" si="378"/>
        <v>114140.79999999999</v>
      </c>
      <c r="D379" s="11">
        <f t="shared" si="379"/>
        <v>114140.79999999999</v>
      </c>
      <c r="E379" s="11">
        <f t="shared" si="374"/>
        <v>0</v>
      </c>
      <c r="F379" s="4">
        <f t="shared" si="375"/>
        <v>11</v>
      </c>
      <c r="G379" s="26">
        <f t="shared" ref="G379:I379" si="396">G753+G1130+G1503</f>
        <v>1245777.6000000008</v>
      </c>
      <c r="H379" s="48">
        <f t="shared" si="396"/>
        <v>0</v>
      </c>
      <c r="I379" s="26">
        <f t="shared" si="396"/>
        <v>0</v>
      </c>
      <c r="J379" s="26">
        <f t="shared" si="377"/>
        <v>1245777.6000000008</v>
      </c>
    </row>
    <row r="380" spans="1:18" x14ac:dyDescent="0.25">
      <c r="A380" s="1">
        <v>340</v>
      </c>
      <c r="B380" s="11">
        <f t="shared" si="373"/>
        <v>0</v>
      </c>
      <c r="C380" s="11">
        <f t="shared" si="378"/>
        <v>114140.79999999999</v>
      </c>
      <c r="D380" s="11">
        <f t="shared" si="379"/>
        <v>114140.79999999999</v>
      </c>
      <c r="E380" s="11">
        <f t="shared" si="374"/>
        <v>0</v>
      </c>
      <c r="F380" s="4">
        <f t="shared" si="375"/>
        <v>11</v>
      </c>
      <c r="G380" s="26">
        <f t="shared" ref="G380:I380" si="397">G754+G1131+G1504</f>
        <v>1245777.6000000008</v>
      </c>
      <c r="H380" s="48">
        <f t="shared" si="397"/>
        <v>0</v>
      </c>
      <c r="I380" s="26">
        <f t="shared" si="397"/>
        <v>0</v>
      </c>
      <c r="J380" s="26">
        <f t="shared" si="377"/>
        <v>1245777.6000000008</v>
      </c>
    </row>
    <row r="381" spans="1:18" x14ac:dyDescent="0.25">
      <c r="A381" s="1">
        <v>341</v>
      </c>
      <c r="B381" s="11">
        <f t="shared" si="373"/>
        <v>0</v>
      </c>
      <c r="C381" s="11">
        <f t="shared" si="378"/>
        <v>114140.79999999999</v>
      </c>
      <c r="D381" s="11">
        <f t="shared" si="379"/>
        <v>114140.79999999999</v>
      </c>
      <c r="E381" s="11">
        <f t="shared" si="374"/>
        <v>0</v>
      </c>
      <c r="F381" s="4">
        <f t="shared" si="375"/>
        <v>11</v>
      </c>
      <c r="G381" s="26">
        <f t="shared" ref="G381:I381" si="398">G755+G1132+G1505</f>
        <v>1245777.6000000008</v>
      </c>
      <c r="H381" s="48">
        <f t="shared" si="398"/>
        <v>0</v>
      </c>
      <c r="I381" s="26">
        <f t="shared" si="398"/>
        <v>0</v>
      </c>
      <c r="J381" s="26">
        <f t="shared" si="377"/>
        <v>1245777.6000000008</v>
      </c>
    </row>
    <row r="382" spans="1:18" x14ac:dyDescent="0.25">
      <c r="A382" s="1">
        <v>342</v>
      </c>
      <c r="B382" s="11">
        <f t="shared" si="373"/>
        <v>0</v>
      </c>
      <c r="C382" s="11">
        <f t="shared" si="378"/>
        <v>114140.79999999999</v>
      </c>
      <c r="D382" s="11">
        <f t="shared" si="379"/>
        <v>114140.79999999999</v>
      </c>
      <c r="E382" s="11">
        <f t="shared" si="374"/>
        <v>0</v>
      </c>
      <c r="F382" s="4">
        <f t="shared" si="375"/>
        <v>11</v>
      </c>
      <c r="G382" s="26">
        <f t="shared" ref="G382:I382" si="399">G756+G1133+G1506</f>
        <v>1245777.6000000008</v>
      </c>
      <c r="H382" s="48">
        <f t="shared" si="399"/>
        <v>0</v>
      </c>
      <c r="I382" s="26">
        <f t="shared" si="399"/>
        <v>0</v>
      </c>
      <c r="J382" s="26">
        <f t="shared" si="377"/>
        <v>1245777.6000000008</v>
      </c>
    </row>
    <row r="383" spans="1:18" x14ac:dyDescent="0.25">
      <c r="A383" s="1">
        <v>343</v>
      </c>
      <c r="B383" s="11">
        <f t="shared" si="373"/>
        <v>0</v>
      </c>
      <c r="C383" s="11">
        <f t="shared" si="378"/>
        <v>114140.79999999999</v>
      </c>
      <c r="D383" s="11">
        <f t="shared" si="379"/>
        <v>114140.79999999999</v>
      </c>
      <c r="E383" s="11">
        <f t="shared" si="374"/>
        <v>0</v>
      </c>
      <c r="F383" s="4">
        <f t="shared" si="375"/>
        <v>11</v>
      </c>
      <c r="G383" s="26">
        <f t="shared" ref="G383:I383" si="400">G757+G1134+G1507</f>
        <v>1245777.6000000008</v>
      </c>
      <c r="H383" s="48">
        <f t="shared" si="400"/>
        <v>0</v>
      </c>
      <c r="I383" s="26">
        <f t="shared" si="400"/>
        <v>0</v>
      </c>
      <c r="J383" s="26">
        <f t="shared" si="377"/>
        <v>1245777.6000000008</v>
      </c>
    </row>
    <row r="384" spans="1:18" x14ac:dyDescent="0.25">
      <c r="A384" s="1">
        <v>344</v>
      </c>
      <c r="B384" s="11">
        <f t="shared" si="373"/>
        <v>0</v>
      </c>
      <c r="C384" s="11">
        <f t="shared" si="378"/>
        <v>114140.79999999999</v>
      </c>
      <c r="D384" s="11">
        <f t="shared" si="379"/>
        <v>114140.79999999999</v>
      </c>
      <c r="E384" s="11">
        <f t="shared" si="374"/>
        <v>0</v>
      </c>
      <c r="F384" s="4">
        <f t="shared" si="375"/>
        <v>11</v>
      </c>
      <c r="G384" s="26">
        <f t="shared" ref="G384:I384" si="401">G758+G1135+G1508</f>
        <v>1245777.6000000008</v>
      </c>
      <c r="H384" s="48">
        <f t="shared" si="401"/>
        <v>0</v>
      </c>
      <c r="I384" s="26">
        <f t="shared" si="401"/>
        <v>0</v>
      </c>
      <c r="J384" s="26">
        <f t="shared" si="377"/>
        <v>1245777.6000000008</v>
      </c>
    </row>
    <row r="385" spans="1:10" x14ac:dyDescent="0.25">
      <c r="A385" s="1">
        <v>345</v>
      </c>
      <c r="B385" s="11">
        <f t="shared" si="373"/>
        <v>0</v>
      </c>
      <c r="C385" s="11">
        <f t="shared" si="378"/>
        <v>114140.79999999999</v>
      </c>
      <c r="D385" s="11">
        <f t="shared" si="379"/>
        <v>114140.79999999999</v>
      </c>
      <c r="E385" s="11">
        <f t="shared" si="374"/>
        <v>0</v>
      </c>
      <c r="F385" s="4">
        <f t="shared" si="375"/>
        <v>11</v>
      </c>
      <c r="G385" s="26">
        <f t="shared" ref="G385:I385" si="402">G759+G1136+G1509</f>
        <v>1245777.6000000008</v>
      </c>
      <c r="H385" s="48">
        <f t="shared" si="402"/>
        <v>0</v>
      </c>
      <c r="I385" s="26">
        <f t="shared" si="402"/>
        <v>0</v>
      </c>
      <c r="J385" s="26">
        <f t="shared" si="377"/>
        <v>1245777.6000000008</v>
      </c>
    </row>
    <row r="386" spans="1:10" x14ac:dyDescent="0.25">
      <c r="A386" s="1">
        <v>346</v>
      </c>
      <c r="B386" s="11">
        <f t="shared" si="373"/>
        <v>0</v>
      </c>
      <c r="C386" s="11">
        <f t="shared" si="378"/>
        <v>114140.79999999999</v>
      </c>
      <c r="D386" s="11">
        <f t="shared" si="379"/>
        <v>81041.799999999988</v>
      </c>
      <c r="E386" s="11">
        <f t="shared" si="374"/>
        <v>33099</v>
      </c>
      <c r="F386" s="4">
        <f t="shared" si="375"/>
        <v>11</v>
      </c>
      <c r="G386" s="26">
        <f t="shared" ref="G386:I386" si="403">G760+G1137+G1510</f>
        <v>878324.60000000079</v>
      </c>
      <c r="H386" s="48">
        <f t="shared" si="403"/>
        <v>0</v>
      </c>
      <c r="I386" s="26">
        <f t="shared" si="403"/>
        <v>0</v>
      </c>
      <c r="J386" s="26">
        <f t="shared" si="377"/>
        <v>878324.60000000079</v>
      </c>
    </row>
    <row r="387" spans="1:10" x14ac:dyDescent="0.25">
      <c r="A387" s="1">
        <v>347</v>
      </c>
      <c r="B387" s="11">
        <f t="shared" si="373"/>
        <v>25500</v>
      </c>
      <c r="C387" s="11">
        <f t="shared" si="378"/>
        <v>81041.799999999988</v>
      </c>
      <c r="D387" s="11">
        <f t="shared" si="379"/>
        <v>77936.799999999988</v>
      </c>
      <c r="E387" s="11">
        <f t="shared" si="374"/>
        <v>28605</v>
      </c>
      <c r="F387" s="4">
        <f t="shared" si="375"/>
        <v>11</v>
      </c>
      <c r="G387" s="26">
        <f t="shared" ref="G387:I387" si="404">G761+G1138+G1511</f>
        <v>865976.60000000079</v>
      </c>
      <c r="H387" s="48">
        <f t="shared" si="404"/>
        <v>1</v>
      </c>
      <c r="I387" s="26">
        <f t="shared" si="404"/>
        <v>124060</v>
      </c>
      <c r="J387" s="26">
        <f t="shared" si="377"/>
        <v>990036.60000000079</v>
      </c>
    </row>
    <row r="388" spans="1:10" x14ac:dyDescent="0.25">
      <c r="A388" s="1">
        <v>348</v>
      </c>
      <c r="B388" s="11">
        <f t="shared" si="373"/>
        <v>0</v>
      </c>
      <c r="C388" s="11">
        <f t="shared" si="378"/>
        <v>77936.799999999988</v>
      </c>
      <c r="D388" s="11">
        <f t="shared" si="379"/>
        <v>45768.799999999988</v>
      </c>
      <c r="E388" s="11">
        <f t="shared" si="374"/>
        <v>32168</v>
      </c>
      <c r="F388" s="4">
        <f t="shared" si="375"/>
        <v>11</v>
      </c>
      <c r="G388" s="26">
        <f t="shared" ref="G388:I388" si="405">G762+G1139+G1512</f>
        <v>507476.60000000073</v>
      </c>
      <c r="H388" s="48">
        <f t="shared" si="405"/>
        <v>0</v>
      </c>
      <c r="I388" s="26">
        <f t="shared" si="405"/>
        <v>0</v>
      </c>
      <c r="J388" s="26">
        <f t="shared" si="377"/>
        <v>507476.60000000073</v>
      </c>
    </row>
    <row r="389" spans="1:10" x14ac:dyDescent="0.25">
      <c r="A389" s="1">
        <v>349</v>
      </c>
      <c r="B389" s="11">
        <f t="shared" si="373"/>
        <v>43330</v>
      </c>
      <c r="C389" s="11">
        <f t="shared" si="378"/>
        <v>45768.799999999988</v>
      </c>
      <c r="D389" s="11">
        <f t="shared" si="379"/>
        <v>53823.799999999988</v>
      </c>
      <c r="E389" s="11">
        <f t="shared" si="374"/>
        <v>35275</v>
      </c>
      <c r="F389" s="4">
        <f t="shared" si="375"/>
        <v>11</v>
      </c>
      <c r="G389" s="26">
        <f t="shared" ref="G389:I389" si="406">G763+G1140+G1513</f>
        <v>611064.60000000068</v>
      </c>
      <c r="H389" s="48">
        <f t="shared" si="406"/>
        <v>2</v>
      </c>
      <c r="I389" s="26">
        <f t="shared" si="406"/>
        <v>248120</v>
      </c>
      <c r="J389" s="26">
        <f t="shared" si="377"/>
        <v>859184.60000000079</v>
      </c>
    </row>
    <row r="390" spans="1:10" x14ac:dyDescent="0.25">
      <c r="A390" s="1">
        <v>350</v>
      </c>
      <c r="B390" s="11">
        <f t="shared" si="373"/>
        <v>14400</v>
      </c>
      <c r="C390" s="11">
        <f t="shared" si="378"/>
        <v>53823.799999999988</v>
      </c>
      <c r="D390" s="11">
        <f t="shared" si="379"/>
        <v>35961.799999999988</v>
      </c>
      <c r="E390" s="11">
        <f t="shared" si="374"/>
        <v>32262</v>
      </c>
      <c r="F390" s="4">
        <f t="shared" si="375"/>
        <v>11</v>
      </c>
      <c r="G390" s="26">
        <f t="shared" ref="G390:I390" si="407">G764+G1141+G1514</f>
        <v>398630.60000000068</v>
      </c>
      <c r="H390" s="48">
        <f t="shared" si="407"/>
        <v>1</v>
      </c>
      <c r="I390" s="26">
        <f t="shared" si="407"/>
        <v>124060</v>
      </c>
      <c r="J390" s="26">
        <f t="shared" si="377"/>
        <v>522690.60000000068</v>
      </c>
    </row>
    <row r="391" spans="1:10" x14ac:dyDescent="0.25">
      <c r="A391" s="1">
        <v>351</v>
      </c>
      <c r="B391" s="11">
        <f t="shared" si="373"/>
        <v>0</v>
      </c>
      <c r="C391" s="11">
        <f t="shared" si="378"/>
        <v>35961.799999999988</v>
      </c>
      <c r="D391" s="11">
        <f t="shared" si="379"/>
        <v>6109.7999999999884</v>
      </c>
      <c r="E391" s="11">
        <f t="shared" si="374"/>
        <v>29852</v>
      </c>
      <c r="F391" s="4">
        <f t="shared" si="375"/>
        <v>11</v>
      </c>
      <c r="G391" s="26">
        <f t="shared" ref="G391:I391" si="408">G765+G1142+G1515</f>
        <v>69343.600000000719</v>
      </c>
      <c r="H391" s="48">
        <f t="shared" si="408"/>
        <v>0</v>
      </c>
      <c r="I391" s="26">
        <f t="shared" si="408"/>
        <v>0</v>
      </c>
      <c r="J391" s="26">
        <f t="shared" si="377"/>
        <v>69343.600000000719</v>
      </c>
    </row>
    <row r="392" spans="1:10" x14ac:dyDescent="0.25">
      <c r="A392" s="1">
        <v>352</v>
      </c>
      <c r="B392" s="11">
        <f t="shared" si="373"/>
        <v>0</v>
      </c>
      <c r="C392" s="11">
        <f t="shared" si="378"/>
        <v>6109.7999999999884</v>
      </c>
      <c r="D392" s="11">
        <f t="shared" si="379"/>
        <v>6109.7999999999884</v>
      </c>
      <c r="E392" s="11">
        <f t="shared" si="374"/>
        <v>0</v>
      </c>
      <c r="F392" s="4">
        <f t="shared" si="375"/>
        <v>11</v>
      </c>
      <c r="G392" s="26">
        <f t="shared" ref="G392:I392" si="409">G766+G1143+G1516</f>
        <v>69343.600000000719</v>
      </c>
      <c r="H392" s="48">
        <f t="shared" si="409"/>
        <v>0</v>
      </c>
      <c r="I392" s="26">
        <f t="shared" si="409"/>
        <v>0</v>
      </c>
      <c r="J392" s="26">
        <f t="shared" si="377"/>
        <v>69343.600000000719</v>
      </c>
    </row>
    <row r="393" spans="1:10" x14ac:dyDescent="0.25">
      <c r="A393" s="1">
        <v>353</v>
      </c>
      <c r="B393" s="11">
        <f t="shared" si="373"/>
        <v>0</v>
      </c>
      <c r="C393" s="11">
        <f t="shared" si="378"/>
        <v>6109.7999999999884</v>
      </c>
      <c r="D393" s="11">
        <f t="shared" si="379"/>
        <v>6109.7999999999884</v>
      </c>
      <c r="E393" s="11">
        <f t="shared" si="374"/>
        <v>0</v>
      </c>
      <c r="F393" s="4">
        <f t="shared" si="375"/>
        <v>11</v>
      </c>
      <c r="G393" s="26">
        <f t="shared" ref="G393:I393" si="410">G767+G1144+G1517</f>
        <v>69343.600000000719</v>
      </c>
      <c r="H393" s="48">
        <f t="shared" si="410"/>
        <v>0</v>
      </c>
      <c r="I393" s="26">
        <f t="shared" si="410"/>
        <v>0</v>
      </c>
      <c r="J393" s="26">
        <f t="shared" si="377"/>
        <v>69343.600000000719</v>
      </c>
    </row>
    <row r="394" spans="1:10" x14ac:dyDescent="0.25">
      <c r="A394" s="1">
        <v>354</v>
      </c>
      <c r="B394" s="11">
        <f t="shared" si="373"/>
        <v>0</v>
      </c>
      <c r="C394" s="11">
        <f t="shared" si="378"/>
        <v>6109.7999999999884</v>
      </c>
      <c r="D394" s="11">
        <f t="shared" si="379"/>
        <v>6109.7999999999884</v>
      </c>
      <c r="E394" s="11">
        <f t="shared" si="374"/>
        <v>0</v>
      </c>
      <c r="F394" s="4">
        <f t="shared" si="375"/>
        <v>11</v>
      </c>
      <c r="G394" s="26">
        <f t="shared" ref="G394:I394" si="411">G768+G1145+G1518</f>
        <v>69343.600000000719</v>
      </c>
      <c r="H394" s="48">
        <f t="shared" si="411"/>
        <v>0</v>
      </c>
      <c r="I394" s="26">
        <f t="shared" si="411"/>
        <v>0</v>
      </c>
      <c r="J394" s="26">
        <f t="shared" si="377"/>
        <v>69343.600000000719</v>
      </c>
    </row>
    <row r="395" spans="1:10" x14ac:dyDescent="0.25">
      <c r="A395" s="1">
        <v>355</v>
      </c>
      <c r="B395" s="11">
        <f t="shared" si="373"/>
        <v>0</v>
      </c>
      <c r="C395" s="11">
        <f t="shared" si="378"/>
        <v>6109.7999999999884</v>
      </c>
      <c r="D395" s="11">
        <f t="shared" si="379"/>
        <v>6109.7999999999884</v>
      </c>
      <c r="E395" s="11">
        <f t="shared" si="374"/>
        <v>0</v>
      </c>
      <c r="F395" s="4">
        <f t="shared" si="375"/>
        <v>11</v>
      </c>
      <c r="G395" s="26">
        <f t="shared" ref="G395:I395" si="412">G769+G1146+G1519</f>
        <v>69343.600000000719</v>
      </c>
      <c r="H395" s="48">
        <f t="shared" si="412"/>
        <v>0</v>
      </c>
      <c r="I395" s="26">
        <f t="shared" si="412"/>
        <v>0</v>
      </c>
      <c r="J395" s="26">
        <f t="shared" si="377"/>
        <v>69343.600000000719</v>
      </c>
    </row>
    <row r="396" spans="1:10" x14ac:dyDescent="0.25">
      <c r="A396" s="1">
        <v>356</v>
      </c>
      <c r="B396" s="11">
        <f t="shared" si="373"/>
        <v>0</v>
      </c>
      <c r="C396" s="11">
        <f t="shared" si="378"/>
        <v>6109.7999999999884</v>
      </c>
      <c r="D396" s="11">
        <f t="shared" si="379"/>
        <v>6109.7999999999884</v>
      </c>
      <c r="E396" s="11">
        <f t="shared" si="374"/>
        <v>0</v>
      </c>
      <c r="F396" s="4">
        <f t="shared" si="375"/>
        <v>11</v>
      </c>
      <c r="G396" s="26">
        <f t="shared" ref="G396:I396" si="413">G770+G1147+G1520</f>
        <v>69343.600000000719</v>
      </c>
      <c r="H396" s="48">
        <f t="shared" si="413"/>
        <v>0</v>
      </c>
      <c r="I396" s="26">
        <f t="shared" si="413"/>
        <v>0</v>
      </c>
      <c r="J396" s="26">
        <f t="shared" si="377"/>
        <v>69343.600000000719</v>
      </c>
    </row>
    <row r="397" spans="1:10" x14ac:dyDescent="0.25">
      <c r="A397" s="1">
        <v>357</v>
      </c>
      <c r="B397" s="11">
        <f t="shared" si="373"/>
        <v>0</v>
      </c>
      <c r="C397" s="11">
        <f t="shared" si="378"/>
        <v>6109.7999999999884</v>
      </c>
      <c r="D397" s="11">
        <f t="shared" si="379"/>
        <v>6109.7999999999884</v>
      </c>
      <c r="E397" s="11">
        <f t="shared" si="374"/>
        <v>0</v>
      </c>
      <c r="F397" s="4">
        <f t="shared" si="375"/>
        <v>11</v>
      </c>
      <c r="G397" s="26">
        <f t="shared" ref="G397:I397" si="414">G771+G1148+G1521</f>
        <v>69343.600000000719</v>
      </c>
      <c r="H397" s="48">
        <f t="shared" si="414"/>
        <v>0</v>
      </c>
      <c r="I397" s="26">
        <f t="shared" si="414"/>
        <v>0</v>
      </c>
      <c r="J397" s="26">
        <f t="shared" si="377"/>
        <v>69343.600000000719</v>
      </c>
    </row>
    <row r="398" spans="1:10" x14ac:dyDescent="0.25">
      <c r="A398" s="1">
        <v>358</v>
      </c>
      <c r="B398" s="11">
        <f t="shared" si="373"/>
        <v>0</v>
      </c>
      <c r="C398" s="11">
        <f t="shared" si="378"/>
        <v>6109.7999999999884</v>
      </c>
      <c r="D398" s="11">
        <f t="shared" si="379"/>
        <v>6109.7999999999884</v>
      </c>
      <c r="E398" s="11">
        <f t="shared" si="374"/>
        <v>0</v>
      </c>
      <c r="F398" s="4">
        <f t="shared" si="375"/>
        <v>11</v>
      </c>
      <c r="G398" s="26">
        <f t="shared" ref="G398:I398" si="415">G772+G1149+G1522</f>
        <v>69343.600000000719</v>
      </c>
      <c r="H398" s="48">
        <f t="shared" si="415"/>
        <v>0</v>
      </c>
      <c r="I398" s="26">
        <f t="shared" si="415"/>
        <v>0</v>
      </c>
      <c r="J398" s="26">
        <f t="shared" si="377"/>
        <v>69343.600000000719</v>
      </c>
    </row>
    <row r="399" spans="1:10" x14ac:dyDescent="0.25">
      <c r="A399" s="1">
        <v>359</v>
      </c>
      <c r="B399" s="11">
        <f t="shared" si="373"/>
        <v>0</v>
      </c>
      <c r="C399" s="11">
        <f t="shared" si="378"/>
        <v>6109.7999999999884</v>
      </c>
      <c r="D399" s="11">
        <f t="shared" si="379"/>
        <v>6109.7999999999884</v>
      </c>
      <c r="E399" s="11">
        <f t="shared" si="374"/>
        <v>0</v>
      </c>
      <c r="F399" s="4">
        <f t="shared" si="375"/>
        <v>11</v>
      </c>
      <c r="G399" s="26">
        <f t="shared" ref="G399:I399" si="416">G773+G1150+G1523</f>
        <v>69343.600000000719</v>
      </c>
      <c r="H399" s="48">
        <f t="shared" si="416"/>
        <v>0</v>
      </c>
      <c r="I399" s="26">
        <f t="shared" si="416"/>
        <v>0</v>
      </c>
      <c r="J399" s="26">
        <f t="shared" si="377"/>
        <v>69343.600000000719</v>
      </c>
    </row>
    <row r="400" spans="1:10" x14ac:dyDescent="0.25">
      <c r="A400" s="1">
        <v>360</v>
      </c>
      <c r="B400" s="11">
        <f t="shared" si="373"/>
        <v>0</v>
      </c>
      <c r="C400" s="11">
        <f t="shared" si="378"/>
        <v>6109.7999999999884</v>
      </c>
      <c r="D400" s="11">
        <f t="shared" si="379"/>
        <v>6109.7999999999884</v>
      </c>
      <c r="E400" s="11">
        <f t="shared" si="374"/>
        <v>0</v>
      </c>
      <c r="F400" s="4">
        <f t="shared" si="375"/>
        <v>11</v>
      </c>
      <c r="G400" s="26">
        <f t="shared" ref="G400:I400" si="417">G774+G1151+G1524</f>
        <v>69343.600000000719</v>
      </c>
      <c r="H400" s="48">
        <f t="shared" si="417"/>
        <v>0</v>
      </c>
      <c r="I400" s="26">
        <f t="shared" si="417"/>
        <v>0</v>
      </c>
      <c r="J400" s="26">
        <f t="shared" si="377"/>
        <v>69343.600000000719</v>
      </c>
    </row>
    <row r="401" spans="1:19" x14ac:dyDescent="0.25">
      <c r="A401" s="1">
        <v>361</v>
      </c>
      <c r="B401" s="11">
        <f t="shared" si="373"/>
        <v>0</v>
      </c>
      <c r="C401" s="11">
        <f t="shared" si="378"/>
        <v>6109.7999999999884</v>
      </c>
      <c r="D401" s="11">
        <f t="shared" si="379"/>
        <v>6109.7999999999884</v>
      </c>
      <c r="E401" s="11">
        <f t="shared" si="374"/>
        <v>0</v>
      </c>
      <c r="F401" s="4">
        <f t="shared" si="375"/>
        <v>11</v>
      </c>
      <c r="G401" s="26">
        <f t="shared" ref="G401:I401" si="418">G775+G1152+G1525</f>
        <v>69343.600000000719</v>
      </c>
      <c r="H401" s="48">
        <f t="shared" si="418"/>
        <v>0</v>
      </c>
      <c r="I401" s="26">
        <f t="shared" si="418"/>
        <v>0</v>
      </c>
      <c r="J401" s="26">
        <f t="shared" si="377"/>
        <v>69343.600000000719</v>
      </c>
    </row>
    <row r="402" spans="1:19" x14ac:dyDescent="0.25">
      <c r="A402" s="1">
        <v>362</v>
      </c>
      <c r="B402" s="11">
        <f t="shared" si="373"/>
        <v>0</v>
      </c>
      <c r="C402" s="11">
        <f t="shared" si="378"/>
        <v>6109.7999999999884</v>
      </c>
      <c r="D402" s="11">
        <f t="shared" si="379"/>
        <v>6109.7999999999884</v>
      </c>
      <c r="E402" s="11">
        <f t="shared" si="374"/>
        <v>0</v>
      </c>
      <c r="F402" s="4">
        <f t="shared" si="375"/>
        <v>11</v>
      </c>
      <c r="G402" s="26">
        <f t="shared" ref="G402:I402" si="419">G776+G1153+G1526</f>
        <v>69343.600000000719</v>
      </c>
      <c r="H402" s="48">
        <f t="shared" si="419"/>
        <v>0</v>
      </c>
      <c r="I402" s="26">
        <f t="shared" si="419"/>
        <v>0</v>
      </c>
      <c r="J402" s="26">
        <f t="shared" si="377"/>
        <v>69343.600000000719</v>
      </c>
    </row>
    <row r="403" spans="1:19" x14ac:dyDescent="0.25">
      <c r="A403" s="1">
        <v>363</v>
      </c>
      <c r="B403" s="11">
        <f t="shared" si="373"/>
        <v>0</v>
      </c>
      <c r="C403" s="11">
        <f t="shared" si="378"/>
        <v>6109.7999999999884</v>
      </c>
      <c r="D403" s="11">
        <f t="shared" si="379"/>
        <v>6109.7999999999884</v>
      </c>
      <c r="E403" s="11">
        <f t="shared" si="374"/>
        <v>0</v>
      </c>
      <c r="F403" s="4">
        <f t="shared" si="375"/>
        <v>11</v>
      </c>
      <c r="G403" s="26">
        <f t="shared" ref="G403:I403" si="420">G777+G1154+G1527</f>
        <v>69343.600000000719</v>
      </c>
      <c r="H403" s="48">
        <f t="shared" si="420"/>
        <v>0</v>
      </c>
      <c r="I403" s="26">
        <f t="shared" si="420"/>
        <v>0</v>
      </c>
      <c r="J403" s="26">
        <f t="shared" si="377"/>
        <v>69343.600000000719</v>
      </c>
      <c r="O403">
        <f>O405/$M$43</f>
        <v>5.0024193548387093</v>
      </c>
    </row>
    <row r="404" spans="1:19" x14ac:dyDescent="0.25">
      <c r="A404" s="1">
        <v>364</v>
      </c>
      <c r="B404" s="11">
        <f t="shared" si="373"/>
        <v>0</v>
      </c>
      <c r="C404" s="11">
        <f t="shared" si="378"/>
        <v>6109.7999999999884</v>
      </c>
      <c r="D404" s="11">
        <f t="shared" si="379"/>
        <v>6109.7999999999884</v>
      </c>
      <c r="E404" s="11">
        <f t="shared" si="374"/>
        <v>0</v>
      </c>
      <c r="F404" s="4">
        <f t="shared" si="375"/>
        <v>11</v>
      </c>
      <c r="G404" s="26">
        <f t="shared" ref="G404:I404" si="421">G778+G1155+G1528</f>
        <v>69343.600000000719</v>
      </c>
      <c r="H404" s="48">
        <f t="shared" si="421"/>
        <v>0</v>
      </c>
      <c r="I404" s="26">
        <f t="shared" si="421"/>
        <v>0</v>
      </c>
      <c r="J404" s="26">
        <f t="shared" si="377"/>
        <v>69343.600000000719</v>
      </c>
    </row>
    <row r="405" spans="1:19" x14ac:dyDescent="0.25">
      <c r="A405" s="1">
        <v>365</v>
      </c>
      <c r="B405" s="11">
        <f t="shared" si="373"/>
        <v>0</v>
      </c>
      <c r="C405" s="11">
        <f t="shared" si="378"/>
        <v>6109.7999999999884</v>
      </c>
      <c r="D405" s="11">
        <f t="shared" si="379"/>
        <v>6109.7999999999884</v>
      </c>
      <c r="E405" s="11">
        <f t="shared" si="374"/>
        <v>0</v>
      </c>
      <c r="F405" s="4">
        <f t="shared" si="375"/>
        <v>11</v>
      </c>
      <c r="G405" s="26">
        <f t="shared" ref="G405:I405" si="422">G779+G1156+G1529</f>
        <v>69343.600000000719</v>
      </c>
      <c r="H405" s="48">
        <f t="shared" si="422"/>
        <v>0</v>
      </c>
      <c r="I405" s="26">
        <f t="shared" si="422"/>
        <v>0</v>
      </c>
      <c r="J405" s="26">
        <f t="shared" si="377"/>
        <v>69343.600000000719</v>
      </c>
      <c r="K405" s="34">
        <f>SUM(J375:J405)</f>
        <v>18464280.600000039</v>
      </c>
      <c r="L405" s="32" t="s">
        <v>114</v>
      </c>
      <c r="M405" s="28">
        <f>SUM(G375:G405)</f>
        <v>17843980.600000039</v>
      </c>
      <c r="N405" s="33" t="s">
        <v>70</v>
      </c>
      <c r="O405" s="34">
        <f>SUM(I375:I405)</f>
        <v>620300</v>
      </c>
    </row>
    <row r="406" spans="1:19" x14ac:dyDescent="0.25">
      <c r="A406" s="16" t="s">
        <v>34</v>
      </c>
      <c r="B406" s="16"/>
      <c r="C406" s="16"/>
      <c r="D406" s="16"/>
      <c r="E406" s="16"/>
      <c r="F406" s="38"/>
      <c r="G406" s="38">
        <f>SUM(G41:G405)</f>
        <v>520801427.9999994</v>
      </c>
      <c r="H406" s="16"/>
      <c r="I406" s="39">
        <f>SUM(I41:I405)</f>
        <v>75056300</v>
      </c>
      <c r="J406" s="39">
        <f>SUM(J41:J405)</f>
        <v>595857727.99999928</v>
      </c>
    </row>
    <row r="407" spans="1:19" x14ac:dyDescent="0.25">
      <c r="G407" s="34">
        <f t="shared" ref="G407:I407" si="423">G780+G1157+G1530</f>
        <v>520801427.99999994</v>
      </c>
      <c r="H407">
        <f>SUM(H41:H405)</f>
        <v>605</v>
      </c>
      <c r="I407" s="34">
        <f t="shared" si="423"/>
        <v>75056300</v>
      </c>
      <c r="J407" s="34">
        <f>J780+J1157+J1530</f>
        <v>595857727.99999928</v>
      </c>
    </row>
    <row r="408" spans="1:19" x14ac:dyDescent="0.25">
      <c r="B408" s="40">
        <f>MAX(B41:B405)</f>
        <v>78875.5</v>
      </c>
    </row>
    <row r="410" spans="1:19" x14ac:dyDescent="0.25">
      <c r="J410" s="41">
        <v>100000000</v>
      </c>
    </row>
    <row r="411" spans="1:19" x14ac:dyDescent="0.25">
      <c r="J411" s="34">
        <f>J406-J410</f>
        <v>495857727.99999928</v>
      </c>
    </row>
    <row r="412" spans="1:19" x14ac:dyDescent="0.25">
      <c r="J412" s="42">
        <f>J411/J406</f>
        <v>0.83217470328756038</v>
      </c>
    </row>
    <row r="413" spans="1:19" s="18" customFormat="1" x14ac:dyDescent="0.25">
      <c r="A413" s="46" t="s">
        <v>115</v>
      </c>
    </row>
    <row r="414" spans="1:19" x14ac:dyDescent="0.25">
      <c r="A414" s="16" t="s">
        <v>105</v>
      </c>
      <c r="B414" s="16" t="s">
        <v>106</v>
      </c>
      <c r="C414" s="16" t="s">
        <v>107</v>
      </c>
      <c r="D414" s="16" t="s">
        <v>108</v>
      </c>
      <c r="E414" s="16" t="s">
        <v>97</v>
      </c>
      <c r="F414" s="16" t="s">
        <v>109</v>
      </c>
      <c r="G414" s="38" t="s">
        <v>110</v>
      </c>
      <c r="H414" s="16" t="s">
        <v>111</v>
      </c>
      <c r="I414" s="16" t="s">
        <v>112</v>
      </c>
      <c r="J414" s="16" t="s">
        <v>113</v>
      </c>
    </row>
    <row r="415" spans="1:19" x14ac:dyDescent="0.25">
      <c r="A415" s="1">
        <v>1</v>
      </c>
      <c r="B415" s="11">
        <v>0</v>
      </c>
      <c r="C415" s="11">
        <f>M415</f>
        <v>15538.600000000002</v>
      </c>
      <c r="D415" s="11">
        <f>C415+B415-E415</f>
        <v>15538.600000000002</v>
      </c>
      <c r="E415" s="11">
        <v>0</v>
      </c>
      <c r="F415" s="4">
        <f>$M$416</f>
        <v>12</v>
      </c>
      <c r="G415" s="25">
        <f>D415*F415</f>
        <v>186463.2</v>
      </c>
      <c r="H415" s="1">
        <f>IF(B415=0,0,1)</f>
        <v>0</v>
      </c>
      <c r="I415" s="26">
        <f>H415*$M$417</f>
        <v>0</v>
      </c>
      <c r="J415" s="26">
        <f>G415+I415</f>
        <v>186463.2</v>
      </c>
      <c r="L415" s="13" t="s">
        <v>107</v>
      </c>
      <c r="M415">
        <v>15538.600000000002</v>
      </c>
      <c r="S415">
        <v>1</v>
      </c>
    </row>
    <row r="416" spans="1:19" x14ac:dyDescent="0.25">
      <c r="A416" s="1">
        <v>2</v>
      </c>
      <c r="B416" s="11">
        <v>0</v>
      </c>
      <c r="C416" s="11">
        <f>D415</f>
        <v>15538.600000000002</v>
      </c>
      <c r="D416" s="11">
        <f t="shared" ref="D416:D479" si="424">C416+B416-E416</f>
        <v>15538.600000000002</v>
      </c>
      <c r="E416" s="11">
        <v>0</v>
      </c>
      <c r="F416" s="4">
        <f t="shared" ref="F416:F479" si="425">$M$416</f>
        <v>12</v>
      </c>
      <c r="G416" s="25">
        <f t="shared" ref="G416:G479" si="426">D416*F416</f>
        <v>186463.2</v>
      </c>
      <c r="H416" s="1">
        <f t="shared" ref="H416:H479" si="427">IF(B416=0,0,1)</f>
        <v>0</v>
      </c>
      <c r="I416" s="26">
        <f t="shared" ref="I416:I479" si="428">H416*$M$417</f>
        <v>0</v>
      </c>
      <c r="J416" s="26">
        <f t="shared" ref="J416:J479" si="429">G416+I416</f>
        <v>186463.2</v>
      </c>
      <c r="L416" s="13" t="s">
        <v>0</v>
      </c>
      <c r="M416" s="8">
        <f>'Revisi Identifikasi Biaya'!F11</f>
        <v>12</v>
      </c>
      <c r="S416">
        <v>1</v>
      </c>
    </row>
    <row r="417" spans="1:19" x14ac:dyDescent="0.25">
      <c r="A417" s="1">
        <v>3</v>
      </c>
      <c r="B417" s="11">
        <v>11844</v>
      </c>
      <c r="C417" s="11">
        <f t="shared" ref="C417:C480" si="430">D416</f>
        <v>15538.600000000002</v>
      </c>
      <c r="D417" s="11">
        <f t="shared" si="424"/>
        <v>12534.600000000002</v>
      </c>
      <c r="E417" s="11">
        <v>14848</v>
      </c>
      <c r="F417" s="4">
        <f t="shared" si="425"/>
        <v>12</v>
      </c>
      <c r="G417" s="25">
        <f t="shared" si="426"/>
        <v>150415.20000000001</v>
      </c>
      <c r="H417" s="1">
        <f t="shared" si="427"/>
        <v>1</v>
      </c>
      <c r="I417" s="26">
        <f t="shared" si="428"/>
        <v>124060</v>
      </c>
      <c r="J417" s="26">
        <f t="shared" si="429"/>
        <v>274475.2</v>
      </c>
      <c r="L417" s="13" t="s">
        <v>21</v>
      </c>
      <c r="M417" s="8">
        <v>124060</v>
      </c>
      <c r="S417">
        <v>1</v>
      </c>
    </row>
    <row r="418" spans="1:19" x14ac:dyDescent="0.25">
      <c r="A418" s="1">
        <v>4</v>
      </c>
      <c r="B418" s="11">
        <v>27119</v>
      </c>
      <c r="C418" s="11">
        <f t="shared" si="430"/>
        <v>12534.600000000002</v>
      </c>
      <c r="D418" s="11">
        <f t="shared" si="424"/>
        <v>29424.600000000006</v>
      </c>
      <c r="E418" s="11">
        <v>10229</v>
      </c>
      <c r="F418" s="4">
        <f t="shared" si="425"/>
        <v>12</v>
      </c>
      <c r="G418" s="25">
        <f t="shared" si="426"/>
        <v>353095.20000000007</v>
      </c>
      <c r="H418" s="1">
        <f t="shared" si="427"/>
        <v>1</v>
      </c>
      <c r="I418" s="26">
        <f t="shared" si="428"/>
        <v>124060</v>
      </c>
      <c r="J418" s="26">
        <f t="shared" si="429"/>
        <v>477155.20000000007</v>
      </c>
      <c r="S418">
        <v>1</v>
      </c>
    </row>
    <row r="419" spans="1:19" x14ac:dyDescent="0.25">
      <c r="A419" s="1">
        <v>5</v>
      </c>
      <c r="B419" s="11">
        <v>8870</v>
      </c>
      <c r="C419" s="11">
        <f t="shared" si="430"/>
        <v>29424.600000000006</v>
      </c>
      <c r="D419" s="11">
        <f t="shared" si="424"/>
        <v>24687.600000000006</v>
      </c>
      <c r="E419" s="11">
        <v>13607</v>
      </c>
      <c r="F419" s="4">
        <f t="shared" si="425"/>
        <v>12</v>
      </c>
      <c r="G419" s="25">
        <f t="shared" si="426"/>
        <v>296251.20000000007</v>
      </c>
      <c r="H419" s="1">
        <f t="shared" si="427"/>
        <v>1</v>
      </c>
      <c r="I419" s="26">
        <f t="shared" si="428"/>
        <v>124060</v>
      </c>
      <c r="J419" s="26">
        <f t="shared" si="429"/>
        <v>420311.20000000007</v>
      </c>
      <c r="L419" s="24">
        <f>AVERAGE(E415:E779)</f>
        <v>8218.0054794520547</v>
      </c>
      <c r="S419">
        <v>1</v>
      </c>
    </row>
    <row r="420" spans="1:19" x14ac:dyDescent="0.25">
      <c r="A420" s="1">
        <v>6</v>
      </c>
      <c r="B420" s="11">
        <v>44795.5</v>
      </c>
      <c r="C420" s="11">
        <f t="shared" si="430"/>
        <v>24687.600000000006</v>
      </c>
      <c r="D420" s="11">
        <f t="shared" si="424"/>
        <v>55833.100000000006</v>
      </c>
      <c r="E420" s="11">
        <v>13650</v>
      </c>
      <c r="F420" s="4">
        <f t="shared" si="425"/>
        <v>12</v>
      </c>
      <c r="G420" s="25">
        <f t="shared" si="426"/>
        <v>669997.20000000007</v>
      </c>
      <c r="H420" s="1">
        <f t="shared" si="427"/>
        <v>1</v>
      </c>
      <c r="I420" s="26">
        <f t="shared" si="428"/>
        <v>124060</v>
      </c>
      <c r="J420" s="26">
        <f t="shared" si="429"/>
        <v>794057.20000000007</v>
      </c>
      <c r="L420" s="24">
        <f>_xlfn.STDEV.S(E415:E779)</f>
        <v>6404.1342755013502</v>
      </c>
      <c r="S420">
        <v>1</v>
      </c>
    </row>
    <row r="421" spans="1:19" x14ac:dyDescent="0.25">
      <c r="A421" s="1">
        <v>7</v>
      </c>
      <c r="B421" s="11">
        <v>35322.5</v>
      </c>
      <c r="C421" s="11">
        <f t="shared" si="430"/>
        <v>55833.100000000006</v>
      </c>
      <c r="D421" s="11">
        <f t="shared" si="424"/>
        <v>77651.600000000006</v>
      </c>
      <c r="E421" s="11">
        <v>13504</v>
      </c>
      <c r="F421" s="4">
        <f t="shared" si="425"/>
        <v>12</v>
      </c>
      <c r="G421" s="25">
        <f t="shared" si="426"/>
        <v>931819.20000000007</v>
      </c>
      <c r="H421" s="1">
        <f t="shared" si="427"/>
        <v>1</v>
      </c>
      <c r="I421" s="26">
        <f t="shared" si="428"/>
        <v>124060</v>
      </c>
      <c r="J421" s="26">
        <f t="shared" si="429"/>
        <v>1055879.2000000002</v>
      </c>
      <c r="S421">
        <v>1</v>
      </c>
    </row>
    <row r="422" spans="1:19" x14ac:dyDescent="0.25">
      <c r="A422" s="1">
        <v>8</v>
      </c>
      <c r="B422" s="11">
        <v>0</v>
      </c>
      <c r="C422" s="11">
        <f t="shared" si="430"/>
        <v>77651.600000000006</v>
      </c>
      <c r="D422" s="11">
        <f t="shared" si="424"/>
        <v>64750.600000000006</v>
      </c>
      <c r="E422" s="11">
        <v>12901</v>
      </c>
      <c r="F422" s="4">
        <f t="shared" si="425"/>
        <v>12</v>
      </c>
      <c r="G422" s="25">
        <f t="shared" si="426"/>
        <v>777007.20000000007</v>
      </c>
      <c r="H422" s="1">
        <f t="shared" si="427"/>
        <v>0</v>
      </c>
      <c r="I422" s="26">
        <f t="shared" si="428"/>
        <v>0</v>
      </c>
      <c r="J422" s="26">
        <f t="shared" si="429"/>
        <v>777007.20000000007</v>
      </c>
      <c r="S422">
        <f>S415+1</f>
        <v>2</v>
      </c>
    </row>
    <row r="423" spans="1:19" x14ac:dyDescent="0.25">
      <c r="A423" s="1">
        <v>9</v>
      </c>
      <c r="B423" s="11">
        <v>0</v>
      </c>
      <c r="C423" s="11">
        <f t="shared" si="430"/>
        <v>64750.600000000006</v>
      </c>
      <c r="D423" s="11">
        <f t="shared" si="424"/>
        <v>64750.600000000006</v>
      </c>
      <c r="E423" s="11">
        <v>0</v>
      </c>
      <c r="F423" s="4">
        <f t="shared" si="425"/>
        <v>12</v>
      </c>
      <c r="G423" s="25">
        <f t="shared" si="426"/>
        <v>777007.20000000007</v>
      </c>
      <c r="H423" s="1">
        <f t="shared" si="427"/>
        <v>0</v>
      </c>
      <c r="I423" s="26">
        <f t="shared" si="428"/>
        <v>0</v>
      </c>
      <c r="J423" s="26">
        <f t="shared" si="429"/>
        <v>777007.20000000007</v>
      </c>
      <c r="S423">
        <f t="shared" ref="S423:S486" si="431">S416+1</f>
        <v>2</v>
      </c>
    </row>
    <row r="424" spans="1:19" x14ac:dyDescent="0.25">
      <c r="A424" s="1">
        <v>10</v>
      </c>
      <c r="B424" s="11">
        <v>20250</v>
      </c>
      <c r="C424" s="11">
        <f t="shared" si="430"/>
        <v>64750.600000000006</v>
      </c>
      <c r="D424" s="11">
        <f t="shared" si="424"/>
        <v>71158.600000000006</v>
      </c>
      <c r="E424" s="11">
        <v>13842</v>
      </c>
      <c r="F424" s="4">
        <f t="shared" si="425"/>
        <v>12</v>
      </c>
      <c r="G424" s="25">
        <f t="shared" si="426"/>
        <v>853903.20000000007</v>
      </c>
      <c r="H424" s="1">
        <f t="shared" si="427"/>
        <v>1</v>
      </c>
      <c r="I424" s="26">
        <f t="shared" si="428"/>
        <v>124060</v>
      </c>
      <c r="J424" s="26">
        <f t="shared" si="429"/>
        <v>977963.20000000007</v>
      </c>
      <c r="S424">
        <f t="shared" si="431"/>
        <v>2</v>
      </c>
    </row>
    <row r="425" spans="1:19" x14ac:dyDescent="0.25">
      <c r="A425" s="1">
        <v>11</v>
      </c>
      <c r="B425" s="11">
        <v>0</v>
      </c>
      <c r="C425" s="11">
        <f t="shared" si="430"/>
        <v>71158.600000000006</v>
      </c>
      <c r="D425" s="11">
        <f t="shared" si="424"/>
        <v>58986.600000000006</v>
      </c>
      <c r="E425" s="11">
        <v>12172</v>
      </c>
      <c r="F425" s="4">
        <f t="shared" si="425"/>
        <v>12</v>
      </c>
      <c r="G425" s="25">
        <f t="shared" si="426"/>
        <v>707839.20000000007</v>
      </c>
      <c r="H425" s="1">
        <f t="shared" si="427"/>
        <v>0</v>
      </c>
      <c r="I425" s="26">
        <f t="shared" si="428"/>
        <v>0</v>
      </c>
      <c r="J425" s="26">
        <f t="shared" si="429"/>
        <v>707839.20000000007</v>
      </c>
      <c r="S425">
        <f t="shared" si="431"/>
        <v>2</v>
      </c>
    </row>
    <row r="426" spans="1:19" x14ac:dyDescent="0.25">
      <c r="A426" s="1">
        <v>12</v>
      </c>
      <c r="B426" s="11">
        <v>0</v>
      </c>
      <c r="C426" s="11">
        <f t="shared" si="430"/>
        <v>58986.600000000006</v>
      </c>
      <c r="D426" s="11">
        <f t="shared" si="424"/>
        <v>47977.600000000006</v>
      </c>
      <c r="E426" s="11">
        <v>11009</v>
      </c>
      <c r="F426" s="4">
        <f t="shared" si="425"/>
        <v>12</v>
      </c>
      <c r="G426" s="25">
        <f t="shared" si="426"/>
        <v>575731.20000000007</v>
      </c>
      <c r="H426" s="1">
        <f t="shared" si="427"/>
        <v>0</v>
      </c>
      <c r="I426" s="26">
        <f t="shared" si="428"/>
        <v>0</v>
      </c>
      <c r="J426" s="26">
        <f t="shared" si="429"/>
        <v>575731.20000000007</v>
      </c>
      <c r="S426">
        <f t="shared" si="431"/>
        <v>2</v>
      </c>
    </row>
    <row r="427" spans="1:19" x14ac:dyDescent="0.25">
      <c r="A427" s="1">
        <v>13</v>
      </c>
      <c r="B427" s="11">
        <v>19144.5</v>
      </c>
      <c r="C427" s="11">
        <f t="shared" si="430"/>
        <v>47977.600000000006</v>
      </c>
      <c r="D427" s="11">
        <f t="shared" si="424"/>
        <v>54452.100000000006</v>
      </c>
      <c r="E427" s="11">
        <v>12670</v>
      </c>
      <c r="F427" s="4">
        <f t="shared" si="425"/>
        <v>12</v>
      </c>
      <c r="G427" s="25">
        <f t="shared" si="426"/>
        <v>653425.20000000007</v>
      </c>
      <c r="H427" s="1">
        <f t="shared" si="427"/>
        <v>1</v>
      </c>
      <c r="I427" s="26">
        <f t="shared" si="428"/>
        <v>124060</v>
      </c>
      <c r="J427" s="26">
        <f t="shared" si="429"/>
        <v>777485.20000000007</v>
      </c>
      <c r="S427">
        <f t="shared" si="431"/>
        <v>2</v>
      </c>
    </row>
    <row r="428" spans="1:19" x14ac:dyDescent="0.25">
      <c r="A428" s="1">
        <v>14</v>
      </c>
      <c r="B428" s="11">
        <v>0</v>
      </c>
      <c r="C428" s="11">
        <f t="shared" si="430"/>
        <v>54452.100000000006</v>
      </c>
      <c r="D428" s="11">
        <f t="shared" si="424"/>
        <v>43048.100000000006</v>
      </c>
      <c r="E428" s="11">
        <v>11404</v>
      </c>
      <c r="F428" s="4">
        <f t="shared" si="425"/>
        <v>12</v>
      </c>
      <c r="G428" s="25">
        <f t="shared" si="426"/>
        <v>516577.20000000007</v>
      </c>
      <c r="H428" s="1">
        <f t="shared" si="427"/>
        <v>0</v>
      </c>
      <c r="I428" s="26">
        <f t="shared" si="428"/>
        <v>0</v>
      </c>
      <c r="J428" s="26">
        <f t="shared" si="429"/>
        <v>516577.20000000007</v>
      </c>
      <c r="S428">
        <f t="shared" si="431"/>
        <v>2</v>
      </c>
    </row>
    <row r="429" spans="1:19" x14ac:dyDescent="0.25">
      <c r="A429" s="1">
        <v>15</v>
      </c>
      <c r="B429" s="11">
        <v>0</v>
      </c>
      <c r="C429" s="11">
        <f t="shared" si="430"/>
        <v>43048.100000000006</v>
      </c>
      <c r="D429" s="11">
        <f t="shared" si="424"/>
        <v>26363.100000000006</v>
      </c>
      <c r="E429" s="11">
        <v>16685</v>
      </c>
      <c r="F429" s="4">
        <f t="shared" si="425"/>
        <v>12</v>
      </c>
      <c r="G429" s="25">
        <f t="shared" si="426"/>
        <v>316357.20000000007</v>
      </c>
      <c r="H429" s="1">
        <f t="shared" si="427"/>
        <v>0</v>
      </c>
      <c r="I429" s="26">
        <f t="shared" si="428"/>
        <v>0</v>
      </c>
      <c r="J429" s="26">
        <f t="shared" si="429"/>
        <v>316357.20000000007</v>
      </c>
      <c r="S429">
        <f t="shared" si="431"/>
        <v>3</v>
      </c>
    </row>
    <row r="430" spans="1:19" x14ac:dyDescent="0.25">
      <c r="A430" s="1">
        <v>16</v>
      </c>
      <c r="B430" s="11">
        <v>0</v>
      </c>
      <c r="C430" s="11">
        <f t="shared" si="430"/>
        <v>26363.100000000006</v>
      </c>
      <c r="D430" s="11">
        <f t="shared" si="424"/>
        <v>26363.100000000006</v>
      </c>
      <c r="E430" s="11">
        <v>0</v>
      </c>
      <c r="F430" s="4">
        <f t="shared" si="425"/>
        <v>12</v>
      </c>
      <c r="G430" s="25">
        <f t="shared" si="426"/>
        <v>316357.20000000007</v>
      </c>
      <c r="H430" s="1">
        <f t="shared" si="427"/>
        <v>0</v>
      </c>
      <c r="I430" s="26">
        <f t="shared" si="428"/>
        <v>0</v>
      </c>
      <c r="J430" s="26">
        <f t="shared" si="429"/>
        <v>316357.20000000007</v>
      </c>
      <c r="S430">
        <f t="shared" si="431"/>
        <v>3</v>
      </c>
    </row>
    <row r="431" spans="1:19" x14ac:dyDescent="0.25">
      <c r="A431" s="1">
        <v>17</v>
      </c>
      <c r="B431" s="11">
        <v>22239.5</v>
      </c>
      <c r="C431" s="11">
        <f t="shared" si="430"/>
        <v>26363.100000000006</v>
      </c>
      <c r="D431" s="11">
        <f t="shared" si="424"/>
        <v>36701.600000000006</v>
      </c>
      <c r="E431" s="11">
        <v>11901</v>
      </c>
      <c r="F431" s="4">
        <f t="shared" si="425"/>
        <v>12</v>
      </c>
      <c r="G431" s="25">
        <f t="shared" si="426"/>
        <v>440419.20000000007</v>
      </c>
      <c r="H431" s="1">
        <f t="shared" si="427"/>
        <v>1</v>
      </c>
      <c r="I431" s="26">
        <f t="shared" si="428"/>
        <v>124060</v>
      </c>
      <c r="J431" s="26">
        <f t="shared" si="429"/>
        <v>564479.20000000007</v>
      </c>
      <c r="S431">
        <f t="shared" si="431"/>
        <v>3</v>
      </c>
    </row>
    <row r="432" spans="1:19" x14ac:dyDescent="0.25">
      <c r="A432" s="1">
        <v>18</v>
      </c>
      <c r="B432" s="11">
        <v>0</v>
      </c>
      <c r="C432" s="11">
        <f t="shared" si="430"/>
        <v>36701.600000000006</v>
      </c>
      <c r="D432" s="11">
        <f t="shared" si="424"/>
        <v>25297.600000000006</v>
      </c>
      <c r="E432" s="11">
        <v>11404</v>
      </c>
      <c r="F432" s="4">
        <f t="shared" si="425"/>
        <v>12</v>
      </c>
      <c r="G432" s="25">
        <f t="shared" si="426"/>
        <v>303571.20000000007</v>
      </c>
      <c r="H432" s="1">
        <f t="shared" si="427"/>
        <v>0</v>
      </c>
      <c r="I432" s="26">
        <f t="shared" si="428"/>
        <v>0</v>
      </c>
      <c r="J432" s="26">
        <f t="shared" si="429"/>
        <v>303571.20000000007</v>
      </c>
      <c r="S432">
        <f t="shared" si="431"/>
        <v>3</v>
      </c>
    </row>
    <row r="433" spans="1:19" x14ac:dyDescent="0.25">
      <c r="A433" s="1">
        <v>19</v>
      </c>
      <c r="B433" s="11">
        <v>10040</v>
      </c>
      <c r="C433" s="11">
        <f t="shared" si="430"/>
        <v>25297.600000000006</v>
      </c>
      <c r="D433" s="11">
        <f t="shared" si="424"/>
        <v>22270.600000000006</v>
      </c>
      <c r="E433" s="11">
        <v>13067</v>
      </c>
      <c r="F433" s="4">
        <f t="shared" si="425"/>
        <v>12</v>
      </c>
      <c r="G433" s="25">
        <f t="shared" si="426"/>
        <v>267247.20000000007</v>
      </c>
      <c r="H433" s="1">
        <f t="shared" si="427"/>
        <v>1</v>
      </c>
      <c r="I433" s="26">
        <f t="shared" si="428"/>
        <v>124060</v>
      </c>
      <c r="J433" s="26">
        <f t="shared" si="429"/>
        <v>391307.20000000007</v>
      </c>
      <c r="S433">
        <f t="shared" si="431"/>
        <v>3</v>
      </c>
    </row>
    <row r="434" spans="1:19" x14ac:dyDescent="0.25">
      <c r="A434" s="1">
        <v>20</v>
      </c>
      <c r="B434" s="11">
        <v>0</v>
      </c>
      <c r="C434" s="11">
        <f t="shared" si="430"/>
        <v>22270.600000000006</v>
      </c>
      <c r="D434" s="11">
        <f t="shared" si="424"/>
        <v>12306.600000000006</v>
      </c>
      <c r="E434" s="11">
        <v>9964</v>
      </c>
      <c r="F434" s="4">
        <f t="shared" si="425"/>
        <v>12</v>
      </c>
      <c r="G434" s="25">
        <f t="shared" si="426"/>
        <v>147679.20000000007</v>
      </c>
      <c r="H434" s="1">
        <f t="shared" si="427"/>
        <v>0</v>
      </c>
      <c r="I434" s="26">
        <f t="shared" si="428"/>
        <v>0</v>
      </c>
      <c r="J434" s="26">
        <f t="shared" si="429"/>
        <v>147679.20000000007</v>
      </c>
      <c r="S434">
        <f t="shared" si="431"/>
        <v>3</v>
      </c>
    </row>
    <row r="435" spans="1:19" x14ac:dyDescent="0.25">
      <c r="A435" s="1">
        <v>21</v>
      </c>
      <c r="B435" s="11">
        <v>25760</v>
      </c>
      <c r="C435" s="11">
        <f t="shared" si="430"/>
        <v>12306.600000000006</v>
      </c>
      <c r="D435" s="11">
        <f t="shared" si="424"/>
        <v>24963.600000000006</v>
      </c>
      <c r="E435" s="11">
        <v>13103</v>
      </c>
      <c r="F435" s="4">
        <f t="shared" si="425"/>
        <v>12</v>
      </c>
      <c r="G435" s="25">
        <f t="shared" si="426"/>
        <v>299563.20000000007</v>
      </c>
      <c r="H435" s="1">
        <f t="shared" si="427"/>
        <v>1</v>
      </c>
      <c r="I435" s="26">
        <f t="shared" si="428"/>
        <v>124060</v>
      </c>
      <c r="J435" s="26">
        <f t="shared" si="429"/>
        <v>423623.20000000007</v>
      </c>
      <c r="S435">
        <f t="shared" si="431"/>
        <v>3</v>
      </c>
    </row>
    <row r="436" spans="1:19" x14ac:dyDescent="0.25">
      <c r="A436" s="1">
        <v>22</v>
      </c>
      <c r="B436" s="11">
        <v>23042</v>
      </c>
      <c r="C436" s="11">
        <f t="shared" si="430"/>
        <v>24963.600000000006</v>
      </c>
      <c r="D436" s="11">
        <f t="shared" si="424"/>
        <v>33694.600000000006</v>
      </c>
      <c r="E436" s="11">
        <v>14311</v>
      </c>
      <c r="F436" s="4">
        <f t="shared" si="425"/>
        <v>12</v>
      </c>
      <c r="G436" s="25">
        <f t="shared" si="426"/>
        <v>404335.20000000007</v>
      </c>
      <c r="H436" s="1">
        <f t="shared" si="427"/>
        <v>1</v>
      </c>
      <c r="I436" s="26">
        <f t="shared" si="428"/>
        <v>124060</v>
      </c>
      <c r="J436" s="26">
        <f t="shared" si="429"/>
        <v>528395.20000000007</v>
      </c>
      <c r="S436">
        <f t="shared" si="431"/>
        <v>4</v>
      </c>
    </row>
    <row r="437" spans="1:19" x14ac:dyDescent="0.25">
      <c r="A437" s="1">
        <v>23</v>
      </c>
      <c r="B437" s="11">
        <v>0</v>
      </c>
      <c r="C437" s="11">
        <f t="shared" si="430"/>
        <v>33694.600000000006</v>
      </c>
      <c r="D437" s="11">
        <f t="shared" si="424"/>
        <v>33694.600000000006</v>
      </c>
      <c r="E437" s="11">
        <v>0</v>
      </c>
      <c r="F437" s="4">
        <f t="shared" si="425"/>
        <v>12</v>
      </c>
      <c r="G437" s="25">
        <f t="shared" si="426"/>
        <v>404335.20000000007</v>
      </c>
      <c r="H437" s="1">
        <f t="shared" si="427"/>
        <v>0</v>
      </c>
      <c r="I437" s="26">
        <f t="shared" si="428"/>
        <v>0</v>
      </c>
      <c r="J437" s="26">
        <f t="shared" si="429"/>
        <v>404335.20000000007</v>
      </c>
      <c r="S437">
        <f t="shared" si="431"/>
        <v>4</v>
      </c>
    </row>
    <row r="438" spans="1:19" x14ac:dyDescent="0.25">
      <c r="A438" s="1">
        <v>24</v>
      </c>
      <c r="B438" s="11">
        <v>0</v>
      </c>
      <c r="C438" s="11">
        <f t="shared" si="430"/>
        <v>33694.600000000006</v>
      </c>
      <c r="D438" s="11">
        <f t="shared" si="424"/>
        <v>18223.600000000006</v>
      </c>
      <c r="E438" s="11">
        <v>15471</v>
      </c>
      <c r="F438" s="4">
        <f t="shared" si="425"/>
        <v>12</v>
      </c>
      <c r="G438" s="25">
        <f t="shared" si="426"/>
        <v>218683.20000000007</v>
      </c>
      <c r="H438" s="1">
        <f t="shared" si="427"/>
        <v>0</v>
      </c>
      <c r="I438" s="26">
        <f t="shared" si="428"/>
        <v>0</v>
      </c>
      <c r="J438" s="26">
        <f t="shared" si="429"/>
        <v>218683.20000000007</v>
      </c>
      <c r="S438">
        <f t="shared" si="431"/>
        <v>4</v>
      </c>
    </row>
    <row r="439" spans="1:19" x14ac:dyDescent="0.25">
      <c r="A439" s="1">
        <v>25</v>
      </c>
      <c r="B439" s="11">
        <v>23264</v>
      </c>
      <c r="C439" s="11">
        <f t="shared" si="430"/>
        <v>18223.600000000006</v>
      </c>
      <c r="D439" s="11">
        <f t="shared" si="424"/>
        <v>28714.600000000006</v>
      </c>
      <c r="E439" s="11">
        <v>12773</v>
      </c>
      <c r="F439" s="4">
        <f t="shared" si="425"/>
        <v>12</v>
      </c>
      <c r="G439" s="25">
        <f t="shared" si="426"/>
        <v>344575.20000000007</v>
      </c>
      <c r="H439" s="1">
        <f t="shared" si="427"/>
        <v>1</v>
      </c>
      <c r="I439" s="26">
        <f t="shared" si="428"/>
        <v>124060</v>
      </c>
      <c r="J439" s="26">
        <f t="shared" si="429"/>
        <v>468635.20000000007</v>
      </c>
      <c r="S439">
        <f t="shared" si="431"/>
        <v>4</v>
      </c>
    </row>
    <row r="440" spans="1:19" x14ac:dyDescent="0.25">
      <c r="A440" s="1">
        <v>26</v>
      </c>
      <c r="B440" s="11">
        <v>20070</v>
      </c>
      <c r="C440" s="11">
        <f t="shared" si="430"/>
        <v>28714.600000000006</v>
      </c>
      <c r="D440" s="11">
        <f t="shared" si="424"/>
        <v>37332.600000000006</v>
      </c>
      <c r="E440" s="11">
        <v>11452</v>
      </c>
      <c r="F440" s="4">
        <f t="shared" si="425"/>
        <v>12</v>
      </c>
      <c r="G440" s="25">
        <f t="shared" si="426"/>
        <v>447991.20000000007</v>
      </c>
      <c r="H440" s="1">
        <f t="shared" si="427"/>
        <v>1</v>
      </c>
      <c r="I440" s="26">
        <f t="shared" si="428"/>
        <v>124060</v>
      </c>
      <c r="J440" s="26">
        <f t="shared" si="429"/>
        <v>572051.20000000007</v>
      </c>
      <c r="S440">
        <f t="shared" si="431"/>
        <v>4</v>
      </c>
    </row>
    <row r="441" spans="1:19" x14ac:dyDescent="0.25">
      <c r="A441" s="1">
        <v>27</v>
      </c>
      <c r="B441" s="11">
        <v>8970</v>
      </c>
      <c r="C441" s="11">
        <f t="shared" si="430"/>
        <v>37332.600000000006</v>
      </c>
      <c r="D441" s="11">
        <f t="shared" si="424"/>
        <v>31588.600000000006</v>
      </c>
      <c r="E441" s="11">
        <v>14714</v>
      </c>
      <c r="F441" s="4">
        <f t="shared" si="425"/>
        <v>12</v>
      </c>
      <c r="G441" s="25">
        <f t="shared" si="426"/>
        <v>379063.20000000007</v>
      </c>
      <c r="H441" s="1">
        <f t="shared" si="427"/>
        <v>1</v>
      </c>
      <c r="I441" s="26">
        <f t="shared" si="428"/>
        <v>124060</v>
      </c>
      <c r="J441" s="26">
        <f t="shared" si="429"/>
        <v>503123.20000000007</v>
      </c>
      <c r="S441">
        <f t="shared" si="431"/>
        <v>4</v>
      </c>
    </row>
    <row r="442" spans="1:19" x14ac:dyDescent="0.25">
      <c r="A442" s="1">
        <v>28</v>
      </c>
      <c r="B442" s="11">
        <v>0</v>
      </c>
      <c r="C442" s="11">
        <f t="shared" si="430"/>
        <v>31588.600000000006</v>
      </c>
      <c r="D442" s="11">
        <f t="shared" si="424"/>
        <v>17318.600000000006</v>
      </c>
      <c r="E442" s="11">
        <v>14270</v>
      </c>
      <c r="F442" s="4">
        <f t="shared" si="425"/>
        <v>12</v>
      </c>
      <c r="G442" s="25">
        <f t="shared" si="426"/>
        <v>207823.20000000007</v>
      </c>
      <c r="H442" s="1">
        <f t="shared" si="427"/>
        <v>0</v>
      </c>
      <c r="I442" s="26">
        <f t="shared" si="428"/>
        <v>0</v>
      </c>
      <c r="J442" s="26">
        <f t="shared" si="429"/>
        <v>207823.20000000007</v>
      </c>
      <c r="S442">
        <f t="shared" si="431"/>
        <v>4</v>
      </c>
    </row>
    <row r="443" spans="1:19" x14ac:dyDescent="0.25">
      <c r="A443" s="1">
        <v>29</v>
      </c>
      <c r="B443" s="11">
        <v>21405</v>
      </c>
      <c r="C443" s="11">
        <f t="shared" si="430"/>
        <v>17318.600000000006</v>
      </c>
      <c r="D443" s="11">
        <f t="shared" si="424"/>
        <v>23077.600000000006</v>
      </c>
      <c r="E443" s="11">
        <v>15646</v>
      </c>
      <c r="F443" s="4">
        <f t="shared" si="425"/>
        <v>12</v>
      </c>
      <c r="G443" s="25">
        <f t="shared" si="426"/>
        <v>276931.20000000007</v>
      </c>
      <c r="H443" s="1">
        <f t="shared" si="427"/>
        <v>1</v>
      </c>
      <c r="I443" s="26">
        <f t="shared" si="428"/>
        <v>124060</v>
      </c>
      <c r="J443" s="26">
        <f t="shared" si="429"/>
        <v>400991.20000000007</v>
      </c>
      <c r="O443">
        <f>O445/$M$417</f>
        <v>16</v>
      </c>
      <c r="S443">
        <f t="shared" si="431"/>
        <v>5</v>
      </c>
    </row>
    <row r="444" spans="1:19" x14ac:dyDescent="0.25">
      <c r="A444" s="1">
        <v>30</v>
      </c>
      <c r="B444" s="11">
        <v>0</v>
      </c>
      <c r="C444" s="11">
        <f t="shared" si="430"/>
        <v>23077.600000000006</v>
      </c>
      <c r="D444" s="11">
        <f t="shared" si="424"/>
        <v>23077.600000000006</v>
      </c>
      <c r="E444" s="11">
        <v>0</v>
      </c>
      <c r="F444" s="4">
        <f t="shared" si="425"/>
        <v>12</v>
      </c>
      <c r="G444" s="25">
        <f t="shared" si="426"/>
        <v>276931.20000000007</v>
      </c>
      <c r="H444" s="1">
        <f t="shared" si="427"/>
        <v>0</v>
      </c>
      <c r="I444" s="26">
        <f t="shared" si="428"/>
        <v>0</v>
      </c>
      <c r="J444" s="26">
        <f t="shared" si="429"/>
        <v>276931.20000000007</v>
      </c>
      <c r="S444">
        <f t="shared" si="431"/>
        <v>5</v>
      </c>
    </row>
    <row r="445" spans="1:19" s="35" customFormat="1" ht="15.75" thickBot="1" x14ac:dyDescent="0.3">
      <c r="A445" s="29">
        <v>31</v>
      </c>
      <c r="B445" s="21">
        <v>23190</v>
      </c>
      <c r="C445" s="11">
        <f t="shared" si="430"/>
        <v>23077.600000000006</v>
      </c>
      <c r="D445" s="11">
        <f t="shared" si="424"/>
        <v>32570.600000000006</v>
      </c>
      <c r="E445" s="11">
        <v>13697</v>
      </c>
      <c r="F445" s="4">
        <f t="shared" si="425"/>
        <v>12</v>
      </c>
      <c r="G445" s="43">
        <f t="shared" si="426"/>
        <v>390847.20000000007</v>
      </c>
      <c r="H445" s="29">
        <f t="shared" si="427"/>
        <v>1</v>
      </c>
      <c r="I445" s="26">
        <f t="shared" si="428"/>
        <v>124060</v>
      </c>
      <c r="J445" s="30">
        <f t="shared" si="429"/>
        <v>514907.20000000007</v>
      </c>
      <c r="K445" s="31">
        <f>SUM(J415:J445)</f>
        <v>15063665.199999988</v>
      </c>
      <c r="L445" s="32" t="s">
        <v>114</v>
      </c>
      <c r="M445" s="28">
        <f>SUM(G415:G445)</f>
        <v>13078705.199999992</v>
      </c>
      <c r="N445" s="33" t="s">
        <v>70</v>
      </c>
      <c r="O445" s="34">
        <f>SUM(I415:I445)</f>
        <v>1984960</v>
      </c>
      <c r="P445"/>
      <c r="Q445"/>
      <c r="S445">
        <f t="shared" si="431"/>
        <v>5</v>
      </c>
    </row>
    <row r="446" spans="1:19" x14ac:dyDescent="0.25">
      <c r="A446" s="36">
        <v>32</v>
      </c>
      <c r="B446" s="22">
        <v>0</v>
      </c>
      <c r="C446" s="11">
        <f t="shared" si="430"/>
        <v>32570.600000000006</v>
      </c>
      <c r="D446" s="11">
        <f t="shared" si="424"/>
        <v>32570.600000000006</v>
      </c>
      <c r="E446" s="11">
        <v>0</v>
      </c>
      <c r="F446" s="4">
        <f t="shared" si="425"/>
        <v>12</v>
      </c>
      <c r="G446" s="44">
        <f t="shared" si="426"/>
        <v>390847.20000000007</v>
      </c>
      <c r="H446" s="36">
        <f t="shared" si="427"/>
        <v>0</v>
      </c>
      <c r="I446" s="26">
        <f t="shared" si="428"/>
        <v>0</v>
      </c>
      <c r="J446" s="37">
        <f t="shared" si="429"/>
        <v>390847.20000000007</v>
      </c>
      <c r="S446">
        <f t="shared" si="431"/>
        <v>5</v>
      </c>
    </row>
    <row r="447" spans="1:19" x14ac:dyDescent="0.25">
      <c r="A447" s="1">
        <v>33</v>
      </c>
      <c r="B447" s="11">
        <v>28970</v>
      </c>
      <c r="C447" s="11">
        <f t="shared" si="430"/>
        <v>32570.600000000006</v>
      </c>
      <c r="D447" s="11">
        <f t="shared" si="424"/>
        <v>46071.600000000006</v>
      </c>
      <c r="E447" s="11">
        <v>15469</v>
      </c>
      <c r="F447" s="4">
        <f t="shared" si="425"/>
        <v>12</v>
      </c>
      <c r="G447" s="25">
        <f t="shared" si="426"/>
        <v>552859.20000000007</v>
      </c>
      <c r="H447" s="1">
        <f t="shared" si="427"/>
        <v>1</v>
      </c>
      <c r="I447" s="26">
        <f t="shared" si="428"/>
        <v>124060</v>
      </c>
      <c r="J447" s="26">
        <f t="shared" si="429"/>
        <v>676919.20000000007</v>
      </c>
      <c r="S447">
        <f t="shared" si="431"/>
        <v>5</v>
      </c>
    </row>
    <row r="448" spans="1:19" x14ac:dyDescent="0.25">
      <c r="A448" s="1">
        <v>34</v>
      </c>
      <c r="B448" s="11">
        <v>0</v>
      </c>
      <c r="C448" s="11">
        <f t="shared" si="430"/>
        <v>46071.600000000006</v>
      </c>
      <c r="D448" s="11">
        <f t="shared" si="424"/>
        <v>33611.600000000006</v>
      </c>
      <c r="E448" s="11">
        <v>12460</v>
      </c>
      <c r="F448" s="4">
        <f t="shared" si="425"/>
        <v>12</v>
      </c>
      <c r="G448" s="25">
        <f t="shared" si="426"/>
        <v>403339.20000000007</v>
      </c>
      <c r="H448" s="1">
        <f t="shared" si="427"/>
        <v>0</v>
      </c>
      <c r="I448" s="26">
        <f t="shared" si="428"/>
        <v>0</v>
      </c>
      <c r="J448" s="26">
        <f t="shared" si="429"/>
        <v>403339.20000000007</v>
      </c>
      <c r="S448">
        <f t="shared" si="431"/>
        <v>5</v>
      </c>
    </row>
    <row r="449" spans="1:19" x14ac:dyDescent="0.25">
      <c r="A449" s="1">
        <v>35</v>
      </c>
      <c r="B449" s="11">
        <v>0</v>
      </c>
      <c r="C449" s="11">
        <f t="shared" si="430"/>
        <v>33611.600000000006</v>
      </c>
      <c r="D449" s="11">
        <f t="shared" si="424"/>
        <v>18870.600000000006</v>
      </c>
      <c r="E449" s="11">
        <v>14741</v>
      </c>
      <c r="F449" s="4">
        <f t="shared" si="425"/>
        <v>12</v>
      </c>
      <c r="G449" s="25">
        <f t="shared" si="426"/>
        <v>226447.20000000007</v>
      </c>
      <c r="H449" s="1">
        <f t="shared" si="427"/>
        <v>0</v>
      </c>
      <c r="I449" s="26">
        <f t="shared" si="428"/>
        <v>0</v>
      </c>
      <c r="J449" s="26">
        <f t="shared" si="429"/>
        <v>226447.20000000007</v>
      </c>
      <c r="S449">
        <f t="shared" si="431"/>
        <v>5</v>
      </c>
    </row>
    <row r="450" spans="1:19" x14ac:dyDescent="0.25">
      <c r="A450" s="1">
        <v>36</v>
      </c>
      <c r="B450" s="11">
        <v>0</v>
      </c>
      <c r="C450" s="11">
        <f t="shared" si="430"/>
        <v>18870.600000000006</v>
      </c>
      <c r="D450" s="11">
        <f t="shared" si="424"/>
        <v>7329.6000000000058</v>
      </c>
      <c r="E450" s="11">
        <v>11541</v>
      </c>
      <c r="F450" s="4">
        <f t="shared" si="425"/>
        <v>12</v>
      </c>
      <c r="G450" s="25">
        <f t="shared" si="426"/>
        <v>87955.20000000007</v>
      </c>
      <c r="H450" s="1">
        <f t="shared" si="427"/>
        <v>0</v>
      </c>
      <c r="I450" s="26">
        <f t="shared" si="428"/>
        <v>0</v>
      </c>
      <c r="J450" s="26">
        <f t="shared" si="429"/>
        <v>87955.20000000007</v>
      </c>
      <c r="S450">
        <f t="shared" si="431"/>
        <v>6</v>
      </c>
    </row>
    <row r="451" spans="1:19" x14ac:dyDescent="0.25">
      <c r="A451" s="1">
        <v>37</v>
      </c>
      <c r="B451" s="11">
        <v>0</v>
      </c>
      <c r="C451" s="11">
        <f t="shared" si="430"/>
        <v>7329.6000000000058</v>
      </c>
      <c r="D451" s="11">
        <f t="shared" si="424"/>
        <v>7329.6000000000058</v>
      </c>
      <c r="E451" s="11">
        <v>0</v>
      </c>
      <c r="F451" s="4">
        <f t="shared" si="425"/>
        <v>12</v>
      </c>
      <c r="G451" s="25">
        <f t="shared" si="426"/>
        <v>87955.20000000007</v>
      </c>
      <c r="H451" s="1">
        <f t="shared" si="427"/>
        <v>0</v>
      </c>
      <c r="I451" s="26">
        <f t="shared" si="428"/>
        <v>0</v>
      </c>
      <c r="J451" s="26">
        <f t="shared" si="429"/>
        <v>87955.20000000007</v>
      </c>
      <c r="S451">
        <f t="shared" si="431"/>
        <v>6</v>
      </c>
    </row>
    <row r="452" spans="1:19" x14ac:dyDescent="0.25">
      <c r="A452" s="1">
        <v>38</v>
      </c>
      <c r="B452" s="11">
        <v>7200</v>
      </c>
      <c r="C452" s="11">
        <f t="shared" si="430"/>
        <v>7329.6000000000058</v>
      </c>
      <c r="D452" s="11">
        <f t="shared" si="424"/>
        <v>1659.6000000000058</v>
      </c>
      <c r="E452" s="11">
        <v>12870</v>
      </c>
      <c r="F452" s="4">
        <f t="shared" si="425"/>
        <v>12</v>
      </c>
      <c r="G452" s="25">
        <f t="shared" si="426"/>
        <v>19915.20000000007</v>
      </c>
      <c r="H452" s="1">
        <f t="shared" si="427"/>
        <v>1</v>
      </c>
      <c r="I452" s="26">
        <f t="shared" si="428"/>
        <v>124060</v>
      </c>
      <c r="J452" s="26">
        <f t="shared" si="429"/>
        <v>143975.20000000007</v>
      </c>
      <c r="S452">
        <f t="shared" si="431"/>
        <v>6</v>
      </c>
    </row>
    <row r="453" spans="1:19" x14ac:dyDescent="0.25">
      <c r="A453" s="1">
        <v>39</v>
      </c>
      <c r="B453" s="11">
        <v>0</v>
      </c>
      <c r="C453" s="11">
        <f t="shared" si="430"/>
        <v>1659.6000000000058</v>
      </c>
      <c r="D453" s="11">
        <f t="shared" si="424"/>
        <v>1659.6000000000058</v>
      </c>
      <c r="E453" s="11">
        <v>0</v>
      </c>
      <c r="F453" s="4">
        <f t="shared" si="425"/>
        <v>12</v>
      </c>
      <c r="G453" s="25">
        <f t="shared" si="426"/>
        <v>19915.20000000007</v>
      </c>
      <c r="H453" s="1">
        <f t="shared" si="427"/>
        <v>0</v>
      </c>
      <c r="I453" s="26">
        <f t="shared" si="428"/>
        <v>0</v>
      </c>
      <c r="J453" s="26">
        <f t="shared" si="429"/>
        <v>19915.20000000007</v>
      </c>
      <c r="S453">
        <f t="shared" si="431"/>
        <v>6</v>
      </c>
    </row>
    <row r="454" spans="1:19" x14ac:dyDescent="0.25">
      <c r="A454" s="1">
        <v>40</v>
      </c>
      <c r="B454" s="11">
        <v>0</v>
      </c>
      <c r="C454" s="11">
        <f t="shared" si="430"/>
        <v>1659.6000000000058</v>
      </c>
      <c r="D454" s="11">
        <f t="shared" si="424"/>
        <v>1659.6000000000058</v>
      </c>
      <c r="E454" s="11">
        <v>0</v>
      </c>
      <c r="F454" s="4">
        <f t="shared" si="425"/>
        <v>12</v>
      </c>
      <c r="G454" s="25">
        <f t="shared" si="426"/>
        <v>19915.20000000007</v>
      </c>
      <c r="H454" s="1">
        <f t="shared" si="427"/>
        <v>0</v>
      </c>
      <c r="I454" s="26">
        <f t="shared" si="428"/>
        <v>0</v>
      </c>
      <c r="J454" s="26">
        <f t="shared" si="429"/>
        <v>19915.20000000007</v>
      </c>
      <c r="S454">
        <f t="shared" si="431"/>
        <v>6</v>
      </c>
    </row>
    <row r="455" spans="1:19" x14ac:dyDescent="0.25">
      <c r="A455" s="1">
        <v>41</v>
      </c>
      <c r="B455" s="11">
        <v>0</v>
      </c>
      <c r="C455" s="11">
        <f t="shared" si="430"/>
        <v>1659.6000000000058</v>
      </c>
      <c r="D455" s="11">
        <f t="shared" si="424"/>
        <v>1659.6000000000058</v>
      </c>
      <c r="E455" s="11">
        <v>0</v>
      </c>
      <c r="F455" s="4">
        <f t="shared" si="425"/>
        <v>12</v>
      </c>
      <c r="G455" s="25">
        <f t="shared" si="426"/>
        <v>19915.20000000007</v>
      </c>
      <c r="H455" s="1">
        <f t="shared" si="427"/>
        <v>0</v>
      </c>
      <c r="I455" s="26">
        <f t="shared" si="428"/>
        <v>0</v>
      </c>
      <c r="J455" s="26">
        <f t="shared" si="429"/>
        <v>19915.20000000007</v>
      </c>
      <c r="S455">
        <f t="shared" si="431"/>
        <v>6</v>
      </c>
    </row>
    <row r="456" spans="1:19" x14ac:dyDescent="0.25">
      <c r="A456" s="1">
        <v>42</v>
      </c>
      <c r="B456" s="11">
        <v>0</v>
      </c>
      <c r="C456" s="11">
        <f t="shared" si="430"/>
        <v>1659.6000000000058</v>
      </c>
      <c r="D456" s="11">
        <f t="shared" si="424"/>
        <v>1659.6000000000058</v>
      </c>
      <c r="E456" s="11">
        <v>0</v>
      </c>
      <c r="F456" s="4">
        <f t="shared" si="425"/>
        <v>12</v>
      </c>
      <c r="G456" s="25">
        <f t="shared" si="426"/>
        <v>19915.20000000007</v>
      </c>
      <c r="H456" s="1">
        <f t="shared" si="427"/>
        <v>0</v>
      </c>
      <c r="I456" s="26">
        <f t="shared" si="428"/>
        <v>0</v>
      </c>
      <c r="J456" s="26">
        <f t="shared" si="429"/>
        <v>19915.20000000007</v>
      </c>
      <c r="S456">
        <f t="shared" si="431"/>
        <v>6</v>
      </c>
    </row>
    <row r="457" spans="1:19" x14ac:dyDescent="0.25">
      <c r="A457" s="1">
        <v>43</v>
      </c>
      <c r="B457" s="11">
        <v>0</v>
      </c>
      <c r="C457" s="11">
        <f t="shared" si="430"/>
        <v>1659.6000000000058</v>
      </c>
      <c r="D457" s="11">
        <f t="shared" si="424"/>
        <v>1659.6000000000058</v>
      </c>
      <c r="E457" s="11">
        <v>0</v>
      </c>
      <c r="F457" s="4">
        <f t="shared" si="425"/>
        <v>12</v>
      </c>
      <c r="G457" s="25">
        <f t="shared" si="426"/>
        <v>19915.20000000007</v>
      </c>
      <c r="H457" s="1">
        <f t="shared" si="427"/>
        <v>0</v>
      </c>
      <c r="I457" s="26">
        <f t="shared" si="428"/>
        <v>0</v>
      </c>
      <c r="J457" s="26">
        <f t="shared" si="429"/>
        <v>19915.20000000007</v>
      </c>
      <c r="S457">
        <f t="shared" si="431"/>
        <v>7</v>
      </c>
    </row>
    <row r="458" spans="1:19" x14ac:dyDescent="0.25">
      <c r="A458" s="1">
        <v>44</v>
      </c>
      <c r="B458" s="11">
        <v>0</v>
      </c>
      <c r="C458" s="11">
        <f t="shared" si="430"/>
        <v>1659.6000000000058</v>
      </c>
      <c r="D458" s="11">
        <f t="shared" si="424"/>
        <v>1659.6000000000058</v>
      </c>
      <c r="E458" s="11">
        <v>0</v>
      </c>
      <c r="F458" s="4">
        <f t="shared" si="425"/>
        <v>12</v>
      </c>
      <c r="G458" s="25">
        <f t="shared" si="426"/>
        <v>19915.20000000007</v>
      </c>
      <c r="H458" s="1">
        <f t="shared" si="427"/>
        <v>0</v>
      </c>
      <c r="I458" s="26">
        <f t="shared" si="428"/>
        <v>0</v>
      </c>
      <c r="J458" s="26">
        <f t="shared" si="429"/>
        <v>19915.20000000007</v>
      </c>
      <c r="S458">
        <f t="shared" si="431"/>
        <v>7</v>
      </c>
    </row>
    <row r="459" spans="1:19" x14ac:dyDescent="0.25">
      <c r="A459" s="1">
        <v>45</v>
      </c>
      <c r="B459" s="11">
        <v>0</v>
      </c>
      <c r="C459" s="11">
        <f t="shared" si="430"/>
        <v>1659.6000000000058</v>
      </c>
      <c r="D459" s="11">
        <f t="shared" si="424"/>
        <v>1659.6000000000058</v>
      </c>
      <c r="E459" s="11">
        <v>0</v>
      </c>
      <c r="F459" s="4">
        <f t="shared" si="425"/>
        <v>12</v>
      </c>
      <c r="G459" s="25">
        <f t="shared" si="426"/>
        <v>19915.20000000007</v>
      </c>
      <c r="H459" s="1">
        <f t="shared" si="427"/>
        <v>0</v>
      </c>
      <c r="I459" s="26">
        <f t="shared" si="428"/>
        <v>0</v>
      </c>
      <c r="J459" s="26">
        <f t="shared" si="429"/>
        <v>19915.20000000007</v>
      </c>
      <c r="S459">
        <f t="shared" si="431"/>
        <v>7</v>
      </c>
    </row>
    <row r="460" spans="1:19" x14ac:dyDescent="0.25">
      <c r="A460" s="1">
        <v>46</v>
      </c>
      <c r="B460" s="11">
        <v>0</v>
      </c>
      <c r="C460" s="11">
        <f t="shared" si="430"/>
        <v>1659.6000000000058</v>
      </c>
      <c r="D460" s="11">
        <f t="shared" si="424"/>
        <v>1659.6000000000058</v>
      </c>
      <c r="E460" s="11">
        <v>0</v>
      </c>
      <c r="F460" s="4">
        <f t="shared" si="425"/>
        <v>12</v>
      </c>
      <c r="G460" s="25">
        <f t="shared" si="426"/>
        <v>19915.20000000007</v>
      </c>
      <c r="H460" s="1">
        <f t="shared" si="427"/>
        <v>0</v>
      </c>
      <c r="I460" s="26">
        <f t="shared" si="428"/>
        <v>0</v>
      </c>
      <c r="J460" s="26">
        <f t="shared" si="429"/>
        <v>19915.20000000007</v>
      </c>
      <c r="S460">
        <f t="shared" si="431"/>
        <v>7</v>
      </c>
    </row>
    <row r="461" spans="1:19" x14ac:dyDescent="0.25">
      <c r="A461" s="1">
        <v>47</v>
      </c>
      <c r="B461" s="11">
        <v>0</v>
      </c>
      <c r="C461" s="11">
        <f t="shared" si="430"/>
        <v>1659.6000000000058</v>
      </c>
      <c r="D461" s="11">
        <f t="shared" si="424"/>
        <v>1659.6000000000058</v>
      </c>
      <c r="E461" s="11">
        <v>0</v>
      </c>
      <c r="F461" s="4">
        <f t="shared" si="425"/>
        <v>12</v>
      </c>
      <c r="G461" s="25">
        <f t="shared" si="426"/>
        <v>19915.20000000007</v>
      </c>
      <c r="H461" s="1">
        <f t="shared" si="427"/>
        <v>0</v>
      </c>
      <c r="I461" s="26">
        <f t="shared" si="428"/>
        <v>0</v>
      </c>
      <c r="J461" s="26">
        <f t="shared" si="429"/>
        <v>19915.20000000007</v>
      </c>
      <c r="S461">
        <f t="shared" si="431"/>
        <v>7</v>
      </c>
    </row>
    <row r="462" spans="1:19" x14ac:dyDescent="0.25">
      <c r="A462" s="1">
        <v>48</v>
      </c>
      <c r="B462" s="11">
        <v>0</v>
      </c>
      <c r="C462" s="11">
        <f t="shared" si="430"/>
        <v>1659.6000000000058</v>
      </c>
      <c r="D462" s="11">
        <f t="shared" si="424"/>
        <v>1659.6000000000058</v>
      </c>
      <c r="E462" s="11">
        <v>0</v>
      </c>
      <c r="F462" s="4">
        <f t="shared" si="425"/>
        <v>12</v>
      </c>
      <c r="G462" s="25">
        <f t="shared" si="426"/>
        <v>19915.20000000007</v>
      </c>
      <c r="H462" s="1">
        <f t="shared" si="427"/>
        <v>0</v>
      </c>
      <c r="I462" s="26">
        <f t="shared" si="428"/>
        <v>0</v>
      </c>
      <c r="J462" s="26">
        <f t="shared" si="429"/>
        <v>19915.20000000007</v>
      </c>
      <c r="S462">
        <f t="shared" si="431"/>
        <v>7</v>
      </c>
    </row>
    <row r="463" spans="1:19" x14ac:dyDescent="0.25">
      <c r="A463" s="1">
        <v>49</v>
      </c>
      <c r="B463" s="11">
        <v>0</v>
      </c>
      <c r="C463" s="11">
        <f t="shared" si="430"/>
        <v>1659.6000000000058</v>
      </c>
      <c r="D463" s="11">
        <f t="shared" si="424"/>
        <v>1659.6000000000058</v>
      </c>
      <c r="E463" s="11">
        <v>0</v>
      </c>
      <c r="F463" s="4">
        <f t="shared" si="425"/>
        <v>12</v>
      </c>
      <c r="G463" s="25">
        <f t="shared" si="426"/>
        <v>19915.20000000007</v>
      </c>
      <c r="H463" s="1">
        <f t="shared" si="427"/>
        <v>0</v>
      </c>
      <c r="I463" s="26">
        <f t="shared" si="428"/>
        <v>0</v>
      </c>
      <c r="J463" s="26">
        <f t="shared" si="429"/>
        <v>19915.20000000007</v>
      </c>
      <c r="S463">
        <f t="shared" si="431"/>
        <v>7</v>
      </c>
    </row>
    <row r="464" spans="1:19" x14ac:dyDescent="0.25">
      <c r="A464" s="1">
        <v>50</v>
      </c>
      <c r="B464" s="11">
        <v>0</v>
      </c>
      <c r="C464" s="11">
        <f t="shared" si="430"/>
        <v>1659.6000000000058</v>
      </c>
      <c r="D464" s="11">
        <f t="shared" si="424"/>
        <v>1659.6000000000058</v>
      </c>
      <c r="E464" s="11">
        <v>0</v>
      </c>
      <c r="F464" s="4">
        <f t="shared" si="425"/>
        <v>12</v>
      </c>
      <c r="G464" s="25">
        <f t="shared" si="426"/>
        <v>19915.20000000007</v>
      </c>
      <c r="H464" s="1">
        <f t="shared" si="427"/>
        <v>0</v>
      </c>
      <c r="I464" s="26">
        <f t="shared" si="428"/>
        <v>0</v>
      </c>
      <c r="J464" s="26">
        <f t="shared" si="429"/>
        <v>19915.20000000007</v>
      </c>
      <c r="S464">
        <f t="shared" si="431"/>
        <v>8</v>
      </c>
    </row>
    <row r="465" spans="1:19" x14ac:dyDescent="0.25">
      <c r="A465" s="1">
        <v>51</v>
      </c>
      <c r="B465" s="11">
        <v>0</v>
      </c>
      <c r="C465" s="11">
        <f t="shared" si="430"/>
        <v>1659.6000000000058</v>
      </c>
      <c r="D465" s="11">
        <f t="shared" si="424"/>
        <v>1659.6000000000058</v>
      </c>
      <c r="E465" s="11">
        <v>0</v>
      </c>
      <c r="F465" s="4">
        <f t="shared" si="425"/>
        <v>12</v>
      </c>
      <c r="G465" s="25">
        <f t="shared" si="426"/>
        <v>19915.20000000007</v>
      </c>
      <c r="H465" s="1">
        <f t="shared" si="427"/>
        <v>0</v>
      </c>
      <c r="I465" s="26">
        <f t="shared" si="428"/>
        <v>0</v>
      </c>
      <c r="J465" s="26">
        <f t="shared" si="429"/>
        <v>19915.20000000007</v>
      </c>
      <c r="S465">
        <f t="shared" si="431"/>
        <v>8</v>
      </c>
    </row>
    <row r="466" spans="1:19" x14ac:dyDescent="0.25">
      <c r="A466" s="1">
        <v>52</v>
      </c>
      <c r="B466" s="11">
        <v>27504</v>
      </c>
      <c r="C466" s="11">
        <f t="shared" si="430"/>
        <v>1659.6000000000058</v>
      </c>
      <c r="D466" s="11">
        <f t="shared" si="424"/>
        <v>16495.600000000006</v>
      </c>
      <c r="E466" s="11">
        <v>12668</v>
      </c>
      <c r="F466" s="4">
        <f t="shared" si="425"/>
        <v>12</v>
      </c>
      <c r="G466" s="25">
        <f t="shared" si="426"/>
        <v>197947.20000000007</v>
      </c>
      <c r="H466" s="1">
        <f t="shared" si="427"/>
        <v>1</v>
      </c>
      <c r="I466" s="26">
        <f t="shared" si="428"/>
        <v>124060</v>
      </c>
      <c r="J466" s="26">
        <f t="shared" si="429"/>
        <v>322007.20000000007</v>
      </c>
      <c r="S466">
        <f t="shared" si="431"/>
        <v>8</v>
      </c>
    </row>
    <row r="467" spans="1:19" x14ac:dyDescent="0.25">
      <c r="A467" s="1">
        <v>53</v>
      </c>
      <c r="B467" s="11">
        <v>0</v>
      </c>
      <c r="C467" s="11">
        <f t="shared" si="430"/>
        <v>16495.600000000006</v>
      </c>
      <c r="D467" s="11">
        <f t="shared" si="424"/>
        <v>2779.6000000000058</v>
      </c>
      <c r="E467" s="11">
        <v>13716</v>
      </c>
      <c r="F467" s="4">
        <f t="shared" si="425"/>
        <v>12</v>
      </c>
      <c r="G467" s="25">
        <f t="shared" si="426"/>
        <v>33355.20000000007</v>
      </c>
      <c r="H467" s="1">
        <f t="shared" si="427"/>
        <v>0</v>
      </c>
      <c r="I467" s="26">
        <f t="shared" si="428"/>
        <v>0</v>
      </c>
      <c r="J467" s="26">
        <f t="shared" si="429"/>
        <v>33355.20000000007</v>
      </c>
      <c r="S467">
        <f t="shared" si="431"/>
        <v>8</v>
      </c>
    </row>
    <row r="468" spans="1:19" x14ac:dyDescent="0.25">
      <c r="A468" s="1">
        <v>54</v>
      </c>
      <c r="B468" s="11">
        <v>22510</v>
      </c>
      <c r="C468" s="11">
        <f t="shared" si="430"/>
        <v>2779.6000000000058</v>
      </c>
      <c r="D468" s="11">
        <f t="shared" si="424"/>
        <v>13288.600000000006</v>
      </c>
      <c r="E468" s="11">
        <v>12001</v>
      </c>
      <c r="F468" s="4">
        <f t="shared" si="425"/>
        <v>12</v>
      </c>
      <c r="G468" s="25">
        <f t="shared" si="426"/>
        <v>159463.20000000007</v>
      </c>
      <c r="H468" s="1">
        <f t="shared" si="427"/>
        <v>1</v>
      </c>
      <c r="I468" s="26">
        <f t="shared" si="428"/>
        <v>124060</v>
      </c>
      <c r="J468" s="26">
        <f t="shared" si="429"/>
        <v>283523.20000000007</v>
      </c>
      <c r="S468">
        <f t="shared" si="431"/>
        <v>8</v>
      </c>
    </row>
    <row r="469" spans="1:19" x14ac:dyDescent="0.25">
      <c r="A469" s="1">
        <v>55</v>
      </c>
      <c r="B469" s="11">
        <v>0</v>
      </c>
      <c r="C469" s="11">
        <f t="shared" si="430"/>
        <v>13288.600000000006</v>
      </c>
      <c r="D469" s="11">
        <f t="shared" si="424"/>
        <v>355.60000000000582</v>
      </c>
      <c r="E469" s="11">
        <v>12933</v>
      </c>
      <c r="F469" s="4">
        <f t="shared" si="425"/>
        <v>12</v>
      </c>
      <c r="G469" s="25">
        <f t="shared" si="426"/>
        <v>4267.2000000000698</v>
      </c>
      <c r="H469" s="1">
        <f t="shared" si="427"/>
        <v>0</v>
      </c>
      <c r="I469" s="26">
        <f t="shared" si="428"/>
        <v>0</v>
      </c>
      <c r="J469" s="26">
        <f t="shared" si="429"/>
        <v>4267.2000000000698</v>
      </c>
      <c r="S469">
        <f t="shared" si="431"/>
        <v>8</v>
      </c>
    </row>
    <row r="470" spans="1:19" x14ac:dyDescent="0.25">
      <c r="A470" s="1">
        <v>56</v>
      </c>
      <c r="B470" s="11">
        <v>16790</v>
      </c>
      <c r="C470" s="11">
        <f t="shared" si="430"/>
        <v>355.60000000000582</v>
      </c>
      <c r="D470" s="11">
        <f t="shared" si="424"/>
        <v>6950.6000000000058</v>
      </c>
      <c r="E470" s="11">
        <v>10195</v>
      </c>
      <c r="F470" s="4">
        <f t="shared" si="425"/>
        <v>12</v>
      </c>
      <c r="G470" s="25">
        <f t="shared" si="426"/>
        <v>83407.20000000007</v>
      </c>
      <c r="H470" s="1">
        <f t="shared" si="427"/>
        <v>1</v>
      </c>
      <c r="I470" s="26">
        <f t="shared" si="428"/>
        <v>124060</v>
      </c>
      <c r="J470" s="26">
        <f t="shared" si="429"/>
        <v>207467.20000000007</v>
      </c>
      <c r="S470">
        <f t="shared" si="431"/>
        <v>8</v>
      </c>
    </row>
    <row r="471" spans="1:19" x14ac:dyDescent="0.25">
      <c r="A471" s="1">
        <v>57</v>
      </c>
      <c r="B471" s="11">
        <v>17260</v>
      </c>
      <c r="C471" s="11">
        <f t="shared" si="430"/>
        <v>6950.6000000000058</v>
      </c>
      <c r="D471" s="11">
        <f t="shared" si="424"/>
        <v>10542.600000000006</v>
      </c>
      <c r="E471" s="11">
        <v>13668</v>
      </c>
      <c r="F471" s="4">
        <f t="shared" si="425"/>
        <v>12</v>
      </c>
      <c r="G471" s="25">
        <f t="shared" si="426"/>
        <v>126511.20000000007</v>
      </c>
      <c r="H471" s="1">
        <f t="shared" si="427"/>
        <v>1</v>
      </c>
      <c r="I471" s="26">
        <f t="shared" si="428"/>
        <v>124060</v>
      </c>
      <c r="J471" s="26">
        <f t="shared" si="429"/>
        <v>250571.20000000007</v>
      </c>
      <c r="O471">
        <f>O473/$M$417</f>
        <v>7</v>
      </c>
      <c r="S471">
        <f t="shared" si="431"/>
        <v>9</v>
      </c>
    </row>
    <row r="472" spans="1:19" x14ac:dyDescent="0.25">
      <c r="A472" s="1">
        <v>58</v>
      </c>
      <c r="B472" s="11">
        <v>0</v>
      </c>
      <c r="C472" s="11">
        <f t="shared" si="430"/>
        <v>10542.600000000006</v>
      </c>
      <c r="D472" s="11">
        <f t="shared" si="424"/>
        <v>10542.600000000006</v>
      </c>
      <c r="E472" s="11">
        <v>0</v>
      </c>
      <c r="F472" s="4">
        <f t="shared" si="425"/>
        <v>12</v>
      </c>
      <c r="G472" s="25">
        <f t="shared" si="426"/>
        <v>126511.20000000007</v>
      </c>
      <c r="H472" s="1">
        <f t="shared" si="427"/>
        <v>0</v>
      </c>
      <c r="I472" s="26">
        <f t="shared" si="428"/>
        <v>0</v>
      </c>
      <c r="J472" s="26">
        <f t="shared" si="429"/>
        <v>126511.20000000007</v>
      </c>
      <c r="S472">
        <f t="shared" si="431"/>
        <v>9</v>
      </c>
    </row>
    <row r="473" spans="1:19" s="35" customFormat="1" ht="15.75" thickBot="1" x14ac:dyDescent="0.3">
      <c r="A473" s="29">
        <v>59</v>
      </c>
      <c r="B473" s="21">
        <v>16090</v>
      </c>
      <c r="C473" s="11">
        <f t="shared" si="430"/>
        <v>10542.600000000006</v>
      </c>
      <c r="D473" s="11">
        <f t="shared" si="424"/>
        <v>26632.600000000006</v>
      </c>
      <c r="E473" s="11">
        <v>0</v>
      </c>
      <c r="F473" s="4">
        <f t="shared" si="425"/>
        <v>12</v>
      </c>
      <c r="G473" s="43">
        <f t="shared" si="426"/>
        <v>319591.20000000007</v>
      </c>
      <c r="H473" s="29">
        <f t="shared" si="427"/>
        <v>1</v>
      </c>
      <c r="I473" s="26">
        <f t="shared" si="428"/>
        <v>124060</v>
      </c>
      <c r="J473" s="30">
        <f t="shared" si="429"/>
        <v>443651.20000000007</v>
      </c>
      <c r="K473" s="31">
        <f>SUM(J446:J473)</f>
        <v>3947689.6000000047</v>
      </c>
      <c r="L473" s="32" t="s">
        <v>114</v>
      </c>
      <c r="M473" s="28">
        <f>SUM(G446:G473)</f>
        <v>3079269.6000000047</v>
      </c>
      <c r="N473" s="33" t="s">
        <v>70</v>
      </c>
      <c r="O473" s="34">
        <f>SUM(I446:I473)</f>
        <v>868420</v>
      </c>
      <c r="P473"/>
      <c r="Q473"/>
      <c r="S473">
        <f t="shared" si="431"/>
        <v>9</v>
      </c>
    </row>
    <row r="474" spans="1:19" x14ac:dyDescent="0.25">
      <c r="A474" s="36">
        <v>60</v>
      </c>
      <c r="B474" s="22">
        <v>25220</v>
      </c>
      <c r="C474" s="11">
        <f t="shared" si="430"/>
        <v>26632.600000000006</v>
      </c>
      <c r="D474" s="11">
        <f t="shared" si="424"/>
        <v>37680.600000000006</v>
      </c>
      <c r="E474" s="11">
        <v>14172</v>
      </c>
      <c r="F474" s="4">
        <f t="shared" si="425"/>
        <v>12</v>
      </c>
      <c r="G474" s="44">
        <f t="shared" si="426"/>
        <v>452167.20000000007</v>
      </c>
      <c r="H474" s="36">
        <f t="shared" si="427"/>
        <v>1</v>
      </c>
      <c r="I474" s="26">
        <f t="shared" si="428"/>
        <v>124060</v>
      </c>
      <c r="J474" s="37">
        <f t="shared" si="429"/>
        <v>576227.20000000007</v>
      </c>
      <c r="S474">
        <f t="shared" si="431"/>
        <v>9</v>
      </c>
    </row>
    <row r="475" spans="1:19" x14ac:dyDescent="0.25">
      <c r="A475" s="1">
        <v>61</v>
      </c>
      <c r="B475" s="11">
        <v>26059</v>
      </c>
      <c r="C475" s="11">
        <f t="shared" si="430"/>
        <v>37680.600000000006</v>
      </c>
      <c r="D475" s="11">
        <f t="shared" si="424"/>
        <v>50689.600000000006</v>
      </c>
      <c r="E475" s="11">
        <v>13050</v>
      </c>
      <c r="F475" s="4">
        <f t="shared" si="425"/>
        <v>12</v>
      </c>
      <c r="G475" s="25">
        <f t="shared" si="426"/>
        <v>608275.20000000007</v>
      </c>
      <c r="H475" s="1">
        <f t="shared" si="427"/>
        <v>1</v>
      </c>
      <c r="I475" s="26">
        <f t="shared" si="428"/>
        <v>124060</v>
      </c>
      <c r="J475" s="26">
        <f t="shared" si="429"/>
        <v>732335.20000000007</v>
      </c>
      <c r="S475">
        <f t="shared" si="431"/>
        <v>9</v>
      </c>
    </row>
    <row r="476" spans="1:19" x14ac:dyDescent="0.25">
      <c r="A476" s="1">
        <v>62</v>
      </c>
      <c r="B476" s="11">
        <v>0</v>
      </c>
      <c r="C476" s="11">
        <f t="shared" si="430"/>
        <v>50689.600000000006</v>
      </c>
      <c r="D476" s="11">
        <f t="shared" si="424"/>
        <v>50689.600000000006</v>
      </c>
      <c r="E476" s="11">
        <v>0</v>
      </c>
      <c r="F476" s="4">
        <f t="shared" si="425"/>
        <v>12</v>
      </c>
      <c r="G476" s="25">
        <f t="shared" si="426"/>
        <v>608275.20000000007</v>
      </c>
      <c r="H476" s="1">
        <f t="shared" si="427"/>
        <v>0</v>
      </c>
      <c r="I476" s="26">
        <f t="shared" si="428"/>
        <v>0</v>
      </c>
      <c r="J476" s="26">
        <f t="shared" si="429"/>
        <v>608275.20000000007</v>
      </c>
      <c r="S476">
        <f t="shared" si="431"/>
        <v>9</v>
      </c>
    </row>
    <row r="477" spans="1:19" x14ac:dyDescent="0.25">
      <c r="A477" s="1">
        <v>63</v>
      </c>
      <c r="B477" s="11">
        <v>0</v>
      </c>
      <c r="C477" s="11">
        <f t="shared" si="430"/>
        <v>50689.600000000006</v>
      </c>
      <c r="D477" s="11">
        <f t="shared" si="424"/>
        <v>35318.600000000006</v>
      </c>
      <c r="E477" s="11">
        <v>15371</v>
      </c>
      <c r="F477" s="4">
        <f t="shared" si="425"/>
        <v>12</v>
      </c>
      <c r="G477" s="25">
        <f t="shared" si="426"/>
        <v>423823.20000000007</v>
      </c>
      <c r="H477" s="1">
        <f t="shared" si="427"/>
        <v>0</v>
      </c>
      <c r="I477" s="26">
        <f t="shared" si="428"/>
        <v>0</v>
      </c>
      <c r="J477" s="26">
        <f t="shared" si="429"/>
        <v>423823.20000000007</v>
      </c>
      <c r="S477">
        <f t="shared" si="431"/>
        <v>9</v>
      </c>
    </row>
    <row r="478" spans="1:19" x14ac:dyDescent="0.25">
      <c r="A478" s="1">
        <v>64</v>
      </c>
      <c r="B478" s="11">
        <v>26763.5</v>
      </c>
      <c r="C478" s="11">
        <f t="shared" si="430"/>
        <v>35318.600000000006</v>
      </c>
      <c r="D478" s="11">
        <f t="shared" si="424"/>
        <v>47129.100000000006</v>
      </c>
      <c r="E478" s="11">
        <v>14953</v>
      </c>
      <c r="F478" s="4">
        <f t="shared" si="425"/>
        <v>12</v>
      </c>
      <c r="G478" s="25">
        <f t="shared" si="426"/>
        <v>565549.20000000007</v>
      </c>
      <c r="H478" s="1">
        <f t="shared" si="427"/>
        <v>1</v>
      </c>
      <c r="I478" s="26">
        <f t="shared" si="428"/>
        <v>124060</v>
      </c>
      <c r="J478" s="26">
        <f t="shared" si="429"/>
        <v>689609.20000000007</v>
      </c>
      <c r="S478">
        <f t="shared" si="431"/>
        <v>10</v>
      </c>
    </row>
    <row r="479" spans="1:19" x14ac:dyDescent="0.25">
      <c r="A479" s="1">
        <v>65</v>
      </c>
      <c r="B479" s="11">
        <v>0</v>
      </c>
      <c r="C479" s="11">
        <f t="shared" si="430"/>
        <v>47129.100000000006</v>
      </c>
      <c r="D479" s="11">
        <f t="shared" si="424"/>
        <v>47129.100000000006</v>
      </c>
      <c r="E479" s="11">
        <v>0</v>
      </c>
      <c r="F479" s="4">
        <f t="shared" si="425"/>
        <v>12</v>
      </c>
      <c r="G479" s="25">
        <f t="shared" si="426"/>
        <v>565549.20000000007</v>
      </c>
      <c r="H479" s="1">
        <f t="shared" si="427"/>
        <v>0</v>
      </c>
      <c r="I479" s="26">
        <f t="shared" si="428"/>
        <v>0</v>
      </c>
      <c r="J479" s="26">
        <f t="shared" si="429"/>
        <v>565549.20000000007</v>
      </c>
      <c r="S479">
        <f t="shared" si="431"/>
        <v>10</v>
      </c>
    </row>
    <row r="480" spans="1:19" x14ac:dyDescent="0.25">
      <c r="A480" s="1">
        <v>66</v>
      </c>
      <c r="B480" s="11">
        <v>0</v>
      </c>
      <c r="C480" s="11">
        <f t="shared" si="430"/>
        <v>47129.100000000006</v>
      </c>
      <c r="D480" s="11">
        <f t="shared" ref="D480:D543" si="432">C480+B480-E480</f>
        <v>32446.100000000006</v>
      </c>
      <c r="E480" s="11">
        <v>14683</v>
      </c>
      <c r="F480" s="4">
        <f t="shared" ref="F480:F543" si="433">$M$416</f>
        <v>12</v>
      </c>
      <c r="G480" s="25">
        <f t="shared" ref="G480:G543" si="434">D480*F480</f>
        <v>389353.20000000007</v>
      </c>
      <c r="H480" s="1">
        <f t="shared" ref="H480:H543" si="435">IF(B480=0,0,1)</f>
        <v>0</v>
      </c>
      <c r="I480" s="26">
        <f t="shared" ref="I480:I543" si="436">H480*$M$417</f>
        <v>0</v>
      </c>
      <c r="J480" s="26">
        <f t="shared" ref="J480:J543" si="437">G480+I480</f>
        <v>389353.20000000007</v>
      </c>
      <c r="S480">
        <f t="shared" si="431"/>
        <v>10</v>
      </c>
    </row>
    <row r="481" spans="1:19" x14ac:dyDescent="0.25">
      <c r="A481" s="1">
        <v>67</v>
      </c>
      <c r="B481" s="11">
        <v>0</v>
      </c>
      <c r="C481" s="11">
        <f t="shared" ref="C481:C544" si="438">D480</f>
        <v>32446.100000000006</v>
      </c>
      <c r="D481" s="11">
        <f t="shared" si="432"/>
        <v>19440.100000000006</v>
      </c>
      <c r="E481" s="11">
        <v>13006</v>
      </c>
      <c r="F481" s="4">
        <f t="shared" si="433"/>
        <v>12</v>
      </c>
      <c r="G481" s="25">
        <f t="shared" si="434"/>
        <v>233281.20000000007</v>
      </c>
      <c r="H481" s="1">
        <f t="shared" si="435"/>
        <v>0</v>
      </c>
      <c r="I481" s="26">
        <f t="shared" si="436"/>
        <v>0</v>
      </c>
      <c r="J481" s="26">
        <f t="shared" si="437"/>
        <v>233281.20000000007</v>
      </c>
      <c r="S481">
        <f t="shared" si="431"/>
        <v>10</v>
      </c>
    </row>
    <row r="482" spans="1:19" x14ac:dyDescent="0.25">
      <c r="A482" s="1">
        <v>68</v>
      </c>
      <c r="B482" s="11">
        <v>0</v>
      </c>
      <c r="C482" s="11">
        <f t="shared" si="438"/>
        <v>19440.100000000006</v>
      </c>
      <c r="D482" s="11">
        <f t="shared" si="432"/>
        <v>4793.1000000000058</v>
      </c>
      <c r="E482" s="11">
        <v>14647</v>
      </c>
      <c r="F482" s="4">
        <f t="shared" si="433"/>
        <v>12</v>
      </c>
      <c r="G482" s="25">
        <f t="shared" si="434"/>
        <v>57517.20000000007</v>
      </c>
      <c r="H482" s="1">
        <f t="shared" si="435"/>
        <v>0</v>
      </c>
      <c r="I482" s="26">
        <f t="shared" si="436"/>
        <v>0</v>
      </c>
      <c r="J482" s="26">
        <f t="shared" si="437"/>
        <v>57517.20000000007</v>
      </c>
      <c r="S482">
        <f t="shared" si="431"/>
        <v>10</v>
      </c>
    </row>
    <row r="483" spans="1:19" x14ac:dyDescent="0.25">
      <c r="A483" s="1">
        <v>69</v>
      </c>
      <c r="B483" s="11">
        <v>19840</v>
      </c>
      <c r="C483" s="11">
        <f t="shared" si="438"/>
        <v>4793.1000000000058</v>
      </c>
      <c r="D483" s="11">
        <f t="shared" si="432"/>
        <v>13973.100000000006</v>
      </c>
      <c r="E483" s="11">
        <v>10660</v>
      </c>
      <c r="F483" s="4">
        <f t="shared" si="433"/>
        <v>12</v>
      </c>
      <c r="G483" s="25">
        <f t="shared" si="434"/>
        <v>167677.20000000007</v>
      </c>
      <c r="H483" s="1">
        <f t="shared" si="435"/>
        <v>1</v>
      </c>
      <c r="I483" s="26">
        <f t="shared" si="436"/>
        <v>124060</v>
      </c>
      <c r="J483" s="26">
        <f t="shared" si="437"/>
        <v>291737.20000000007</v>
      </c>
      <c r="S483">
        <f t="shared" si="431"/>
        <v>10</v>
      </c>
    </row>
    <row r="484" spans="1:19" x14ac:dyDescent="0.25">
      <c r="A484" s="1">
        <v>70</v>
      </c>
      <c r="B484" s="11">
        <v>24390</v>
      </c>
      <c r="C484" s="11">
        <f t="shared" si="438"/>
        <v>13973.100000000006</v>
      </c>
      <c r="D484" s="11">
        <f t="shared" si="432"/>
        <v>24301.100000000006</v>
      </c>
      <c r="E484" s="11">
        <v>14062</v>
      </c>
      <c r="F484" s="4">
        <f t="shared" si="433"/>
        <v>12</v>
      </c>
      <c r="G484" s="25">
        <f t="shared" si="434"/>
        <v>291613.20000000007</v>
      </c>
      <c r="H484" s="1">
        <f t="shared" si="435"/>
        <v>1</v>
      </c>
      <c r="I484" s="26">
        <f t="shared" si="436"/>
        <v>124060</v>
      </c>
      <c r="J484" s="26">
        <f t="shared" si="437"/>
        <v>415673.20000000007</v>
      </c>
      <c r="S484">
        <f t="shared" si="431"/>
        <v>10</v>
      </c>
    </row>
    <row r="485" spans="1:19" x14ac:dyDescent="0.25">
      <c r="A485" s="1">
        <v>71</v>
      </c>
      <c r="B485" s="11">
        <v>25910</v>
      </c>
      <c r="C485" s="11">
        <f t="shared" si="438"/>
        <v>24301.100000000006</v>
      </c>
      <c r="D485" s="11">
        <f t="shared" si="432"/>
        <v>36708.100000000006</v>
      </c>
      <c r="E485" s="11">
        <v>13503</v>
      </c>
      <c r="F485" s="4">
        <f t="shared" si="433"/>
        <v>12</v>
      </c>
      <c r="G485" s="25">
        <f t="shared" si="434"/>
        <v>440497.20000000007</v>
      </c>
      <c r="H485" s="1">
        <f t="shared" si="435"/>
        <v>1</v>
      </c>
      <c r="I485" s="26">
        <f t="shared" si="436"/>
        <v>124060</v>
      </c>
      <c r="J485" s="26">
        <f t="shared" si="437"/>
        <v>564557.20000000007</v>
      </c>
      <c r="S485">
        <f t="shared" si="431"/>
        <v>11</v>
      </c>
    </row>
    <row r="486" spans="1:19" x14ac:dyDescent="0.25">
      <c r="A486" s="1">
        <v>72</v>
      </c>
      <c r="B486" s="11">
        <v>0</v>
      </c>
      <c r="C486" s="11">
        <f t="shared" si="438"/>
        <v>36708.100000000006</v>
      </c>
      <c r="D486" s="11">
        <f t="shared" si="432"/>
        <v>36708.100000000006</v>
      </c>
      <c r="E486" s="11">
        <v>0</v>
      </c>
      <c r="F486" s="4">
        <f t="shared" si="433"/>
        <v>12</v>
      </c>
      <c r="G486" s="25">
        <f t="shared" si="434"/>
        <v>440497.20000000007</v>
      </c>
      <c r="H486" s="1">
        <f t="shared" si="435"/>
        <v>0</v>
      </c>
      <c r="I486" s="26">
        <f t="shared" si="436"/>
        <v>0</v>
      </c>
      <c r="J486" s="26">
        <f t="shared" si="437"/>
        <v>440497.20000000007</v>
      </c>
      <c r="S486">
        <f t="shared" si="431"/>
        <v>11</v>
      </c>
    </row>
    <row r="487" spans="1:19" x14ac:dyDescent="0.25">
      <c r="A487" s="1">
        <v>73</v>
      </c>
      <c r="B487" s="11">
        <v>0</v>
      </c>
      <c r="C487" s="11">
        <f t="shared" si="438"/>
        <v>36708.100000000006</v>
      </c>
      <c r="D487" s="11">
        <f t="shared" si="432"/>
        <v>22553.100000000006</v>
      </c>
      <c r="E487" s="11">
        <v>14155</v>
      </c>
      <c r="F487" s="4">
        <f t="shared" si="433"/>
        <v>12</v>
      </c>
      <c r="G487" s="25">
        <f t="shared" si="434"/>
        <v>270637.20000000007</v>
      </c>
      <c r="H487" s="1">
        <f t="shared" si="435"/>
        <v>0</v>
      </c>
      <c r="I487" s="26">
        <f t="shared" si="436"/>
        <v>0</v>
      </c>
      <c r="J487" s="26">
        <f t="shared" si="437"/>
        <v>270637.20000000007</v>
      </c>
      <c r="S487">
        <f t="shared" ref="S487:S550" si="439">S480+1</f>
        <v>11</v>
      </c>
    </row>
    <row r="488" spans="1:19" x14ac:dyDescent="0.25">
      <c r="A488" s="1">
        <v>74</v>
      </c>
      <c r="B488" s="11">
        <v>0</v>
      </c>
      <c r="C488" s="11">
        <f t="shared" si="438"/>
        <v>22553.100000000006</v>
      </c>
      <c r="D488" s="11">
        <f t="shared" si="432"/>
        <v>11617.100000000006</v>
      </c>
      <c r="E488" s="11">
        <v>10936</v>
      </c>
      <c r="F488" s="4">
        <f t="shared" si="433"/>
        <v>12</v>
      </c>
      <c r="G488" s="25">
        <f t="shared" si="434"/>
        <v>139405.20000000007</v>
      </c>
      <c r="H488" s="1">
        <f t="shared" si="435"/>
        <v>0</v>
      </c>
      <c r="I488" s="26">
        <f t="shared" si="436"/>
        <v>0</v>
      </c>
      <c r="J488" s="26">
        <f t="shared" si="437"/>
        <v>139405.20000000007</v>
      </c>
      <c r="S488">
        <f t="shared" si="439"/>
        <v>11</v>
      </c>
    </row>
    <row r="489" spans="1:19" x14ac:dyDescent="0.25">
      <c r="A489" s="1">
        <v>75</v>
      </c>
      <c r="B489" s="11">
        <v>0</v>
      </c>
      <c r="C489" s="11">
        <f t="shared" si="438"/>
        <v>11617.100000000006</v>
      </c>
      <c r="D489" s="11">
        <f t="shared" si="432"/>
        <v>1849.1000000000058</v>
      </c>
      <c r="E489" s="11">
        <v>9768</v>
      </c>
      <c r="F489" s="4">
        <f t="shared" si="433"/>
        <v>12</v>
      </c>
      <c r="G489" s="25">
        <f t="shared" si="434"/>
        <v>22189.20000000007</v>
      </c>
      <c r="H489" s="1">
        <f t="shared" si="435"/>
        <v>0</v>
      </c>
      <c r="I489" s="26">
        <f t="shared" si="436"/>
        <v>0</v>
      </c>
      <c r="J489" s="26">
        <f t="shared" si="437"/>
        <v>22189.20000000007</v>
      </c>
      <c r="S489">
        <f t="shared" si="439"/>
        <v>11</v>
      </c>
    </row>
    <row r="490" spans="1:19" x14ac:dyDescent="0.25">
      <c r="A490" s="1">
        <v>76</v>
      </c>
      <c r="B490" s="11">
        <v>15775.2</v>
      </c>
      <c r="C490" s="11">
        <f t="shared" si="438"/>
        <v>1849.1000000000058</v>
      </c>
      <c r="D490" s="11">
        <f t="shared" si="432"/>
        <v>5500.3000000000065</v>
      </c>
      <c r="E490" s="11">
        <v>12124</v>
      </c>
      <c r="F490" s="4">
        <f t="shared" si="433"/>
        <v>12</v>
      </c>
      <c r="G490" s="25">
        <f t="shared" si="434"/>
        <v>66003.600000000079</v>
      </c>
      <c r="H490" s="1">
        <f t="shared" si="435"/>
        <v>1</v>
      </c>
      <c r="I490" s="26">
        <f t="shared" si="436"/>
        <v>124060</v>
      </c>
      <c r="J490" s="26">
        <f t="shared" si="437"/>
        <v>190063.60000000009</v>
      </c>
      <c r="S490">
        <f t="shared" si="439"/>
        <v>11</v>
      </c>
    </row>
    <row r="491" spans="1:19" x14ac:dyDescent="0.25">
      <c r="A491" s="1">
        <v>77</v>
      </c>
      <c r="B491" s="11">
        <v>19042.400000000001</v>
      </c>
      <c r="C491" s="11">
        <f t="shared" si="438"/>
        <v>5500.3000000000065</v>
      </c>
      <c r="D491" s="11">
        <f t="shared" si="432"/>
        <v>9818.700000000008</v>
      </c>
      <c r="E491" s="11">
        <v>14724</v>
      </c>
      <c r="F491" s="4">
        <f t="shared" si="433"/>
        <v>12</v>
      </c>
      <c r="G491" s="25">
        <f t="shared" si="434"/>
        <v>117824.4000000001</v>
      </c>
      <c r="H491" s="1">
        <f t="shared" si="435"/>
        <v>1</v>
      </c>
      <c r="I491" s="26">
        <f t="shared" si="436"/>
        <v>124060</v>
      </c>
      <c r="J491" s="26">
        <f t="shared" si="437"/>
        <v>241884.40000000008</v>
      </c>
      <c r="S491">
        <f t="shared" si="439"/>
        <v>11</v>
      </c>
    </row>
    <row r="492" spans="1:19" x14ac:dyDescent="0.25">
      <c r="A492" s="1">
        <v>78</v>
      </c>
      <c r="B492" s="11">
        <v>18630</v>
      </c>
      <c r="C492" s="11">
        <f t="shared" si="438"/>
        <v>9818.700000000008</v>
      </c>
      <c r="D492" s="11">
        <f t="shared" si="432"/>
        <v>15883.700000000008</v>
      </c>
      <c r="E492" s="11">
        <v>12565</v>
      </c>
      <c r="F492" s="4">
        <f t="shared" si="433"/>
        <v>12</v>
      </c>
      <c r="G492" s="25">
        <f t="shared" si="434"/>
        <v>190604.40000000008</v>
      </c>
      <c r="H492" s="1">
        <f t="shared" si="435"/>
        <v>1</v>
      </c>
      <c r="I492" s="26">
        <f t="shared" si="436"/>
        <v>124060</v>
      </c>
      <c r="J492" s="26">
        <f t="shared" si="437"/>
        <v>314664.40000000008</v>
      </c>
      <c r="S492">
        <f t="shared" si="439"/>
        <v>12</v>
      </c>
    </row>
    <row r="493" spans="1:19" x14ac:dyDescent="0.25">
      <c r="A493" s="1">
        <v>79</v>
      </c>
      <c r="B493" s="11">
        <v>0</v>
      </c>
      <c r="C493" s="11">
        <f t="shared" si="438"/>
        <v>15883.700000000008</v>
      </c>
      <c r="D493" s="11">
        <f t="shared" si="432"/>
        <v>15883.700000000008</v>
      </c>
      <c r="E493" s="11">
        <v>0</v>
      </c>
      <c r="F493" s="4">
        <f t="shared" si="433"/>
        <v>12</v>
      </c>
      <c r="G493" s="25">
        <f t="shared" si="434"/>
        <v>190604.40000000008</v>
      </c>
      <c r="H493" s="1">
        <f t="shared" si="435"/>
        <v>0</v>
      </c>
      <c r="I493" s="26">
        <f t="shared" si="436"/>
        <v>0</v>
      </c>
      <c r="J493" s="26">
        <f t="shared" si="437"/>
        <v>190604.40000000008</v>
      </c>
      <c r="S493">
        <f t="shared" si="439"/>
        <v>12</v>
      </c>
    </row>
    <row r="494" spans="1:19" x14ac:dyDescent="0.25">
      <c r="A494" s="1">
        <v>80</v>
      </c>
      <c r="B494" s="11">
        <v>0</v>
      </c>
      <c r="C494" s="11">
        <f t="shared" si="438"/>
        <v>15883.700000000008</v>
      </c>
      <c r="D494" s="11">
        <f t="shared" si="432"/>
        <v>15883.700000000008</v>
      </c>
      <c r="E494" s="11">
        <v>0</v>
      </c>
      <c r="F494" s="4">
        <f t="shared" si="433"/>
        <v>12</v>
      </c>
      <c r="G494" s="25">
        <f t="shared" si="434"/>
        <v>190604.40000000008</v>
      </c>
      <c r="H494" s="1">
        <f t="shared" si="435"/>
        <v>0</v>
      </c>
      <c r="I494" s="26">
        <f t="shared" si="436"/>
        <v>0</v>
      </c>
      <c r="J494" s="26">
        <f t="shared" si="437"/>
        <v>190604.40000000008</v>
      </c>
      <c r="S494">
        <f t="shared" si="439"/>
        <v>12</v>
      </c>
    </row>
    <row r="495" spans="1:19" x14ac:dyDescent="0.25">
      <c r="A495" s="1">
        <v>81</v>
      </c>
      <c r="B495" s="11">
        <v>16670</v>
      </c>
      <c r="C495" s="11">
        <f t="shared" si="438"/>
        <v>15883.700000000008</v>
      </c>
      <c r="D495" s="11">
        <f t="shared" si="432"/>
        <v>32553.700000000008</v>
      </c>
      <c r="E495" s="11">
        <v>0</v>
      </c>
      <c r="F495" s="4">
        <f t="shared" si="433"/>
        <v>12</v>
      </c>
      <c r="G495" s="25">
        <f t="shared" si="434"/>
        <v>390644.40000000008</v>
      </c>
      <c r="H495" s="1">
        <f t="shared" si="435"/>
        <v>1</v>
      </c>
      <c r="I495" s="26">
        <f t="shared" si="436"/>
        <v>124060</v>
      </c>
      <c r="J495" s="26">
        <f t="shared" si="437"/>
        <v>514704.40000000008</v>
      </c>
      <c r="S495">
        <f t="shared" si="439"/>
        <v>12</v>
      </c>
    </row>
    <row r="496" spans="1:19" x14ac:dyDescent="0.25">
      <c r="A496" s="1">
        <v>82</v>
      </c>
      <c r="B496" s="11">
        <v>0</v>
      </c>
      <c r="C496" s="11">
        <f t="shared" si="438"/>
        <v>32553.700000000008</v>
      </c>
      <c r="D496" s="11">
        <f t="shared" si="432"/>
        <v>32553.700000000008</v>
      </c>
      <c r="E496" s="11">
        <v>0</v>
      </c>
      <c r="F496" s="4">
        <f t="shared" si="433"/>
        <v>12</v>
      </c>
      <c r="G496" s="25">
        <f t="shared" si="434"/>
        <v>390644.40000000008</v>
      </c>
      <c r="H496" s="1">
        <f t="shared" si="435"/>
        <v>0</v>
      </c>
      <c r="I496" s="26">
        <f t="shared" si="436"/>
        <v>0</v>
      </c>
      <c r="J496" s="26">
        <f t="shared" si="437"/>
        <v>390644.40000000008</v>
      </c>
      <c r="S496">
        <f t="shared" si="439"/>
        <v>12</v>
      </c>
    </row>
    <row r="497" spans="1:19" x14ac:dyDescent="0.25">
      <c r="A497" s="1">
        <v>83</v>
      </c>
      <c r="B497" s="11">
        <v>13260</v>
      </c>
      <c r="C497" s="11">
        <f t="shared" si="438"/>
        <v>32553.700000000008</v>
      </c>
      <c r="D497" s="11">
        <f t="shared" si="432"/>
        <v>45813.700000000012</v>
      </c>
      <c r="E497" s="11">
        <v>0</v>
      </c>
      <c r="F497" s="4">
        <f t="shared" si="433"/>
        <v>12</v>
      </c>
      <c r="G497" s="25">
        <f t="shared" si="434"/>
        <v>549764.40000000014</v>
      </c>
      <c r="H497" s="1">
        <f t="shared" si="435"/>
        <v>1</v>
      </c>
      <c r="I497" s="26">
        <f t="shared" si="436"/>
        <v>124060</v>
      </c>
      <c r="J497" s="26">
        <f t="shared" si="437"/>
        <v>673824.40000000014</v>
      </c>
      <c r="S497">
        <f t="shared" si="439"/>
        <v>12</v>
      </c>
    </row>
    <row r="498" spans="1:19" x14ac:dyDescent="0.25">
      <c r="A498" s="1">
        <v>84</v>
      </c>
      <c r="B498" s="11">
        <v>13500</v>
      </c>
      <c r="C498" s="11">
        <f t="shared" si="438"/>
        <v>45813.700000000012</v>
      </c>
      <c r="D498" s="11">
        <f t="shared" si="432"/>
        <v>59313.700000000012</v>
      </c>
      <c r="E498" s="11">
        <v>0</v>
      </c>
      <c r="F498" s="4">
        <f t="shared" si="433"/>
        <v>12</v>
      </c>
      <c r="G498" s="25">
        <f t="shared" si="434"/>
        <v>711764.40000000014</v>
      </c>
      <c r="H498" s="1">
        <f t="shared" si="435"/>
        <v>1</v>
      </c>
      <c r="I498" s="26">
        <f t="shared" si="436"/>
        <v>124060</v>
      </c>
      <c r="J498" s="26">
        <f t="shared" si="437"/>
        <v>835824.40000000014</v>
      </c>
      <c r="S498">
        <f t="shared" si="439"/>
        <v>12</v>
      </c>
    </row>
    <row r="499" spans="1:19" x14ac:dyDescent="0.25">
      <c r="A499" s="1">
        <v>85</v>
      </c>
      <c r="B499" s="11">
        <v>15733.3</v>
      </c>
      <c r="C499" s="11">
        <f t="shared" si="438"/>
        <v>59313.700000000012</v>
      </c>
      <c r="D499" s="11">
        <f t="shared" si="432"/>
        <v>75047.000000000015</v>
      </c>
      <c r="E499" s="11">
        <v>0</v>
      </c>
      <c r="F499" s="4">
        <f t="shared" si="433"/>
        <v>12</v>
      </c>
      <c r="G499" s="25">
        <f t="shared" si="434"/>
        <v>900564.00000000023</v>
      </c>
      <c r="H499" s="1">
        <f t="shared" si="435"/>
        <v>1</v>
      </c>
      <c r="I499" s="26">
        <f t="shared" si="436"/>
        <v>124060</v>
      </c>
      <c r="J499" s="26">
        <f t="shared" si="437"/>
        <v>1024624.0000000002</v>
      </c>
      <c r="S499">
        <f t="shared" si="439"/>
        <v>13</v>
      </c>
    </row>
    <row r="500" spans="1:19" x14ac:dyDescent="0.25">
      <c r="A500" s="1">
        <v>86</v>
      </c>
      <c r="B500" s="11">
        <v>0</v>
      </c>
      <c r="C500" s="11">
        <f t="shared" si="438"/>
        <v>75047.000000000015</v>
      </c>
      <c r="D500" s="11">
        <f t="shared" si="432"/>
        <v>75047.000000000015</v>
      </c>
      <c r="E500" s="11">
        <v>0</v>
      </c>
      <c r="F500" s="4">
        <f t="shared" si="433"/>
        <v>12</v>
      </c>
      <c r="G500" s="25">
        <f t="shared" si="434"/>
        <v>900564.00000000023</v>
      </c>
      <c r="H500" s="1">
        <f t="shared" si="435"/>
        <v>0</v>
      </c>
      <c r="I500" s="26">
        <f t="shared" si="436"/>
        <v>0</v>
      </c>
      <c r="J500" s="26">
        <f t="shared" si="437"/>
        <v>900564.00000000023</v>
      </c>
      <c r="S500">
        <f t="shared" si="439"/>
        <v>13</v>
      </c>
    </row>
    <row r="501" spans="1:19" x14ac:dyDescent="0.25">
      <c r="A501" s="1">
        <v>87</v>
      </c>
      <c r="B501" s="11">
        <v>0</v>
      </c>
      <c r="C501" s="11">
        <f t="shared" si="438"/>
        <v>75047.000000000015</v>
      </c>
      <c r="D501" s="11">
        <f t="shared" si="432"/>
        <v>59610.000000000015</v>
      </c>
      <c r="E501" s="11">
        <v>15437</v>
      </c>
      <c r="F501" s="4">
        <f t="shared" si="433"/>
        <v>12</v>
      </c>
      <c r="G501" s="25">
        <f t="shared" si="434"/>
        <v>715320.00000000023</v>
      </c>
      <c r="H501" s="1">
        <f t="shared" si="435"/>
        <v>0</v>
      </c>
      <c r="I501" s="26">
        <f t="shared" si="436"/>
        <v>0</v>
      </c>
      <c r="J501" s="26">
        <f t="shared" si="437"/>
        <v>715320.00000000023</v>
      </c>
      <c r="S501">
        <f t="shared" si="439"/>
        <v>13</v>
      </c>
    </row>
    <row r="502" spans="1:19" x14ac:dyDescent="0.25">
      <c r="A502" s="1">
        <v>88</v>
      </c>
      <c r="B502" s="11">
        <v>23210</v>
      </c>
      <c r="C502" s="11">
        <f t="shared" si="438"/>
        <v>59610.000000000015</v>
      </c>
      <c r="D502" s="11">
        <f t="shared" si="432"/>
        <v>70978.000000000015</v>
      </c>
      <c r="E502" s="11">
        <v>11842</v>
      </c>
      <c r="F502" s="4">
        <f t="shared" si="433"/>
        <v>12</v>
      </c>
      <c r="G502" s="25">
        <f t="shared" si="434"/>
        <v>851736.00000000023</v>
      </c>
      <c r="H502" s="1">
        <f t="shared" si="435"/>
        <v>1</v>
      </c>
      <c r="I502" s="26">
        <f t="shared" si="436"/>
        <v>124060</v>
      </c>
      <c r="J502" s="26">
        <f t="shared" si="437"/>
        <v>975796.00000000023</v>
      </c>
      <c r="O502">
        <f>O504/$M$417</f>
        <v>15</v>
      </c>
      <c r="S502">
        <f t="shared" si="439"/>
        <v>13</v>
      </c>
    </row>
    <row r="503" spans="1:19" x14ac:dyDescent="0.25">
      <c r="A503" s="1">
        <v>89</v>
      </c>
      <c r="B503" s="11">
        <v>24717.8</v>
      </c>
      <c r="C503" s="11">
        <f t="shared" si="438"/>
        <v>70978.000000000015</v>
      </c>
      <c r="D503" s="11">
        <f t="shared" si="432"/>
        <v>84734.800000000017</v>
      </c>
      <c r="E503" s="11">
        <v>10961</v>
      </c>
      <c r="F503" s="4">
        <f t="shared" si="433"/>
        <v>12</v>
      </c>
      <c r="G503" s="25">
        <f t="shared" si="434"/>
        <v>1016817.6000000002</v>
      </c>
      <c r="H503" s="1">
        <f t="shared" si="435"/>
        <v>1</v>
      </c>
      <c r="I503" s="26">
        <f t="shared" si="436"/>
        <v>124060</v>
      </c>
      <c r="J503" s="26">
        <f t="shared" si="437"/>
        <v>1140877.6000000001</v>
      </c>
      <c r="S503">
        <f t="shared" si="439"/>
        <v>13</v>
      </c>
    </row>
    <row r="504" spans="1:19" s="35" customFormat="1" ht="15.75" thickBot="1" x14ac:dyDescent="0.3">
      <c r="A504" s="29">
        <v>90</v>
      </c>
      <c r="B504" s="21">
        <v>0</v>
      </c>
      <c r="C504" s="11">
        <f t="shared" si="438"/>
        <v>84734.800000000017</v>
      </c>
      <c r="D504" s="11">
        <f t="shared" si="432"/>
        <v>70670.800000000017</v>
      </c>
      <c r="E504" s="11">
        <v>14064</v>
      </c>
      <c r="F504" s="4">
        <f t="shared" si="433"/>
        <v>12</v>
      </c>
      <c r="G504" s="43">
        <f t="shared" si="434"/>
        <v>848049.60000000021</v>
      </c>
      <c r="H504" s="29">
        <f t="shared" si="435"/>
        <v>0</v>
      </c>
      <c r="I504" s="26">
        <f t="shared" si="436"/>
        <v>0</v>
      </c>
      <c r="J504" s="30">
        <f t="shared" si="437"/>
        <v>848049.60000000021</v>
      </c>
      <c r="K504" s="31">
        <f>SUM(J474:J504)</f>
        <v>15568717.200000005</v>
      </c>
      <c r="L504" s="32" t="s">
        <v>114</v>
      </c>
      <c r="M504" s="28">
        <f>SUM(G474:G504)</f>
        <v>13707817.200000003</v>
      </c>
      <c r="N504" s="33" t="s">
        <v>70</v>
      </c>
      <c r="O504" s="34">
        <f>SUM(I474:I504)</f>
        <v>1860900</v>
      </c>
      <c r="P504"/>
      <c r="Q504"/>
      <c r="S504">
        <f t="shared" si="439"/>
        <v>13</v>
      </c>
    </row>
    <row r="505" spans="1:19" x14ac:dyDescent="0.25">
      <c r="A505" s="36">
        <v>91</v>
      </c>
      <c r="B505" s="22">
        <v>0</v>
      </c>
      <c r="C505" s="11">
        <f t="shared" si="438"/>
        <v>70670.800000000017</v>
      </c>
      <c r="D505" s="11">
        <f t="shared" si="432"/>
        <v>58473.800000000017</v>
      </c>
      <c r="E505" s="11">
        <v>12197</v>
      </c>
      <c r="F505" s="4">
        <f t="shared" si="433"/>
        <v>12</v>
      </c>
      <c r="G505" s="44">
        <f t="shared" si="434"/>
        <v>701685.60000000021</v>
      </c>
      <c r="H505" s="36">
        <f t="shared" si="435"/>
        <v>0</v>
      </c>
      <c r="I505" s="26">
        <f t="shared" si="436"/>
        <v>0</v>
      </c>
      <c r="J505" s="37">
        <f t="shared" si="437"/>
        <v>701685.60000000021</v>
      </c>
      <c r="S505">
        <f t="shared" si="439"/>
        <v>13</v>
      </c>
    </row>
    <row r="506" spans="1:19" x14ac:dyDescent="0.25">
      <c r="A506" s="1">
        <v>92</v>
      </c>
      <c r="B506" s="11">
        <v>0</v>
      </c>
      <c r="C506" s="11">
        <f t="shared" si="438"/>
        <v>58473.800000000017</v>
      </c>
      <c r="D506" s="11">
        <f t="shared" si="432"/>
        <v>45774.800000000017</v>
      </c>
      <c r="E506" s="11">
        <v>12699</v>
      </c>
      <c r="F506" s="4">
        <f t="shared" si="433"/>
        <v>12</v>
      </c>
      <c r="G506" s="25">
        <f t="shared" si="434"/>
        <v>549297.60000000021</v>
      </c>
      <c r="H506" s="1">
        <f t="shared" si="435"/>
        <v>0</v>
      </c>
      <c r="I506" s="26">
        <f t="shared" si="436"/>
        <v>0</v>
      </c>
      <c r="J506" s="26">
        <f t="shared" si="437"/>
        <v>549297.60000000021</v>
      </c>
      <c r="S506">
        <f t="shared" si="439"/>
        <v>14</v>
      </c>
    </row>
    <row r="507" spans="1:19" x14ac:dyDescent="0.25">
      <c r="A507" s="1">
        <v>93</v>
      </c>
      <c r="B507" s="11">
        <v>0</v>
      </c>
      <c r="C507" s="11">
        <f t="shared" si="438"/>
        <v>45774.800000000017</v>
      </c>
      <c r="D507" s="11">
        <f t="shared" si="432"/>
        <v>45774.800000000017</v>
      </c>
      <c r="E507" s="11">
        <v>0</v>
      </c>
      <c r="F507" s="4">
        <f t="shared" si="433"/>
        <v>12</v>
      </c>
      <c r="G507" s="25">
        <f t="shared" si="434"/>
        <v>549297.60000000021</v>
      </c>
      <c r="H507" s="1">
        <f t="shared" si="435"/>
        <v>0</v>
      </c>
      <c r="I507" s="26">
        <f t="shared" si="436"/>
        <v>0</v>
      </c>
      <c r="J507" s="26">
        <f t="shared" si="437"/>
        <v>549297.60000000021</v>
      </c>
      <c r="S507">
        <f t="shared" si="439"/>
        <v>14</v>
      </c>
    </row>
    <row r="508" spans="1:19" x14ac:dyDescent="0.25">
      <c r="A508" s="1">
        <v>94</v>
      </c>
      <c r="B508" s="11">
        <v>0</v>
      </c>
      <c r="C508" s="11">
        <f t="shared" si="438"/>
        <v>45774.800000000017</v>
      </c>
      <c r="D508" s="11">
        <f t="shared" si="432"/>
        <v>32391.800000000017</v>
      </c>
      <c r="E508" s="11">
        <v>13383</v>
      </c>
      <c r="F508" s="4">
        <f t="shared" si="433"/>
        <v>12</v>
      </c>
      <c r="G508" s="25">
        <f t="shared" si="434"/>
        <v>388701.60000000021</v>
      </c>
      <c r="H508" s="1">
        <f t="shared" si="435"/>
        <v>0</v>
      </c>
      <c r="I508" s="26">
        <f t="shared" si="436"/>
        <v>0</v>
      </c>
      <c r="J508" s="26">
        <f t="shared" si="437"/>
        <v>388701.60000000021</v>
      </c>
      <c r="S508">
        <f t="shared" si="439"/>
        <v>14</v>
      </c>
    </row>
    <row r="509" spans="1:19" x14ac:dyDescent="0.25">
      <c r="A509" s="1">
        <v>95</v>
      </c>
      <c r="B509" s="11">
        <v>0</v>
      </c>
      <c r="C509" s="11">
        <f t="shared" si="438"/>
        <v>32391.800000000017</v>
      </c>
      <c r="D509" s="11">
        <f t="shared" si="432"/>
        <v>18150.800000000017</v>
      </c>
      <c r="E509" s="11">
        <v>14241</v>
      </c>
      <c r="F509" s="4">
        <f t="shared" si="433"/>
        <v>12</v>
      </c>
      <c r="G509" s="25">
        <f t="shared" si="434"/>
        <v>217809.60000000021</v>
      </c>
      <c r="H509" s="1">
        <f t="shared" si="435"/>
        <v>0</v>
      </c>
      <c r="I509" s="26">
        <f t="shared" si="436"/>
        <v>0</v>
      </c>
      <c r="J509" s="26">
        <f t="shared" si="437"/>
        <v>217809.60000000021</v>
      </c>
      <c r="S509">
        <f t="shared" si="439"/>
        <v>14</v>
      </c>
    </row>
    <row r="510" spans="1:19" x14ac:dyDescent="0.25">
      <c r="A510" s="1">
        <v>96</v>
      </c>
      <c r="B510" s="11">
        <v>0</v>
      </c>
      <c r="C510" s="11">
        <f t="shared" si="438"/>
        <v>18150.800000000017</v>
      </c>
      <c r="D510" s="11">
        <f t="shared" si="432"/>
        <v>2586.8000000000175</v>
      </c>
      <c r="E510" s="11">
        <v>15564</v>
      </c>
      <c r="F510" s="4">
        <f t="shared" si="433"/>
        <v>12</v>
      </c>
      <c r="G510" s="25">
        <f t="shared" si="434"/>
        <v>31041.60000000021</v>
      </c>
      <c r="H510" s="1">
        <f t="shared" si="435"/>
        <v>0</v>
      </c>
      <c r="I510" s="26">
        <f t="shared" si="436"/>
        <v>0</v>
      </c>
      <c r="J510" s="26">
        <f t="shared" si="437"/>
        <v>31041.60000000021</v>
      </c>
      <c r="S510">
        <f t="shared" si="439"/>
        <v>14</v>
      </c>
    </row>
    <row r="511" spans="1:19" x14ac:dyDescent="0.25">
      <c r="A511" s="1">
        <v>97</v>
      </c>
      <c r="B511" s="11">
        <v>15566.4</v>
      </c>
      <c r="C511" s="11">
        <f t="shared" si="438"/>
        <v>2586.8000000000175</v>
      </c>
      <c r="D511" s="11">
        <f t="shared" si="432"/>
        <v>6267.2000000000189</v>
      </c>
      <c r="E511" s="11">
        <v>11886</v>
      </c>
      <c r="F511" s="4">
        <f t="shared" si="433"/>
        <v>12</v>
      </c>
      <c r="G511" s="25">
        <f t="shared" si="434"/>
        <v>75206.400000000227</v>
      </c>
      <c r="H511" s="1">
        <f t="shared" si="435"/>
        <v>1</v>
      </c>
      <c r="I511" s="26">
        <f t="shared" si="436"/>
        <v>124060</v>
      </c>
      <c r="J511" s="26">
        <f t="shared" si="437"/>
        <v>199266.40000000023</v>
      </c>
      <c r="S511">
        <f t="shared" si="439"/>
        <v>14</v>
      </c>
    </row>
    <row r="512" spans="1:19" x14ac:dyDescent="0.25">
      <c r="A512" s="1">
        <v>98</v>
      </c>
      <c r="B512" s="11">
        <v>9383.2000000000007</v>
      </c>
      <c r="C512" s="11">
        <f t="shared" si="438"/>
        <v>6267.2000000000189</v>
      </c>
      <c r="D512" s="11">
        <f t="shared" si="432"/>
        <v>1908.4000000000196</v>
      </c>
      <c r="E512" s="11">
        <v>13742</v>
      </c>
      <c r="F512" s="4">
        <f t="shared" si="433"/>
        <v>12</v>
      </c>
      <c r="G512" s="25">
        <f t="shared" si="434"/>
        <v>22900.800000000236</v>
      </c>
      <c r="H512" s="1">
        <f t="shared" si="435"/>
        <v>1</v>
      </c>
      <c r="I512" s="26">
        <f t="shared" si="436"/>
        <v>124060</v>
      </c>
      <c r="J512" s="26">
        <f t="shared" si="437"/>
        <v>146960.80000000022</v>
      </c>
      <c r="S512">
        <f t="shared" si="439"/>
        <v>14</v>
      </c>
    </row>
    <row r="513" spans="1:19" x14ac:dyDescent="0.25">
      <c r="A513" s="1">
        <v>99</v>
      </c>
      <c r="B513" s="11">
        <v>19440</v>
      </c>
      <c r="C513" s="11">
        <f t="shared" si="438"/>
        <v>1908.4000000000196</v>
      </c>
      <c r="D513" s="11">
        <f t="shared" si="432"/>
        <v>7332.4000000000196</v>
      </c>
      <c r="E513" s="11">
        <v>14016</v>
      </c>
      <c r="F513" s="4">
        <f t="shared" si="433"/>
        <v>12</v>
      </c>
      <c r="G513" s="25">
        <f t="shared" si="434"/>
        <v>87988.800000000236</v>
      </c>
      <c r="H513" s="1">
        <f t="shared" si="435"/>
        <v>1</v>
      </c>
      <c r="I513" s="26">
        <f t="shared" si="436"/>
        <v>124060</v>
      </c>
      <c r="J513" s="26">
        <f t="shared" si="437"/>
        <v>212048.80000000022</v>
      </c>
      <c r="S513">
        <f t="shared" si="439"/>
        <v>15</v>
      </c>
    </row>
    <row r="514" spans="1:19" x14ac:dyDescent="0.25">
      <c r="A514" s="1">
        <v>100</v>
      </c>
      <c r="B514" s="11">
        <v>14568.4</v>
      </c>
      <c r="C514" s="11">
        <f t="shared" si="438"/>
        <v>7332.4000000000196</v>
      </c>
      <c r="D514" s="11">
        <f t="shared" si="432"/>
        <v>21900.800000000017</v>
      </c>
      <c r="E514" s="11">
        <v>0</v>
      </c>
      <c r="F514" s="4">
        <f t="shared" si="433"/>
        <v>12</v>
      </c>
      <c r="G514" s="25">
        <f t="shared" si="434"/>
        <v>262809.60000000021</v>
      </c>
      <c r="H514" s="1">
        <f t="shared" si="435"/>
        <v>1</v>
      </c>
      <c r="I514" s="26">
        <f t="shared" si="436"/>
        <v>124060</v>
      </c>
      <c r="J514" s="26">
        <f t="shared" si="437"/>
        <v>386869.60000000021</v>
      </c>
      <c r="S514">
        <f t="shared" si="439"/>
        <v>15</v>
      </c>
    </row>
    <row r="515" spans="1:19" x14ac:dyDescent="0.25">
      <c r="A515" s="1">
        <v>101</v>
      </c>
      <c r="B515" s="11">
        <v>24445.599999999999</v>
      </c>
      <c r="C515" s="11">
        <f t="shared" si="438"/>
        <v>21900.800000000017</v>
      </c>
      <c r="D515" s="11">
        <f t="shared" si="432"/>
        <v>34091.400000000016</v>
      </c>
      <c r="E515" s="11">
        <v>12255</v>
      </c>
      <c r="F515" s="4">
        <f t="shared" si="433"/>
        <v>12</v>
      </c>
      <c r="G515" s="25">
        <f t="shared" si="434"/>
        <v>409096.80000000016</v>
      </c>
      <c r="H515" s="1">
        <f t="shared" si="435"/>
        <v>1</v>
      </c>
      <c r="I515" s="26">
        <f t="shared" si="436"/>
        <v>124060</v>
      </c>
      <c r="J515" s="26">
        <f t="shared" si="437"/>
        <v>533156.80000000016</v>
      </c>
      <c r="S515">
        <f t="shared" si="439"/>
        <v>15</v>
      </c>
    </row>
    <row r="516" spans="1:19" x14ac:dyDescent="0.25">
      <c r="A516" s="1">
        <v>102</v>
      </c>
      <c r="B516" s="11">
        <v>0</v>
      </c>
      <c r="C516" s="11">
        <f t="shared" si="438"/>
        <v>34091.400000000016</v>
      </c>
      <c r="D516" s="11">
        <f t="shared" si="432"/>
        <v>21810.400000000016</v>
      </c>
      <c r="E516" s="11">
        <v>12281</v>
      </c>
      <c r="F516" s="4">
        <f t="shared" si="433"/>
        <v>12</v>
      </c>
      <c r="G516" s="25">
        <f t="shared" si="434"/>
        <v>261724.80000000019</v>
      </c>
      <c r="H516" s="1">
        <f t="shared" si="435"/>
        <v>0</v>
      </c>
      <c r="I516" s="26">
        <f t="shared" si="436"/>
        <v>0</v>
      </c>
      <c r="J516" s="26">
        <f t="shared" si="437"/>
        <v>261724.80000000019</v>
      </c>
      <c r="S516">
        <f t="shared" si="439"/>
        <v>15</v>
      </c>
    </row>
    <row r="517" spans="1:19" x14ac:dyDescent="0.25">
      <c r="A517" s="1">
        <v>103</v>
      </c>
      <c r="B517" s="11">
        <v>12360</v>
      </c>
      <c r="C517" s="11">
        <f t="shared" si="438"/>
        <v>21810.400000000016</v>
      </c>
      <c r="D517" s="11">
        <f t="shared" si="432"/>
        <v>22413.400000000016</v>
      </c>
      <c r="E517" s="11">
        <v>11757</v>
      </c>
      <c r="F517" s="4">
        <f t="shared" si="433"/>
        <v>12</v>
      </c>
      <c r="G517" s="25">
        <f t="shared" si="434"/>
        <v>268960.80000000016</v>
      </c>
      <c r="H517" s="1">
        <f t="shared" si="435"/>
        <v>1</v>
      </c>
      <c r="I517" s="26">
        <f t="shared" si="436"/>
        <v>124060</v>
      </c>
      <c r="J517" s="26">
        <f t="shared" si="437"/>
        <v>393020.80000000016</v>
      </c>
      <c r="S517">
        <f t="shared" si="439"/>
        <v>15</v>
      </c>
    </row>
    <row r="518" spans="1:19" x14ac:dyDescent="0.25">
      <c r="A518" s="1">
        <v>104</v>
      </c>
      <c r="B518" s="11">
        <v>12570</v>
      </c>
      <c r="C518" s="11">
        <f t="shared" si="438"/>
        <v>22413.400000000016</v>
      </c>
      <c r="D518" s="11">
        <f t="shared" si="432"/>
        <v>23496.400000000016</v>
      </c>
      <c r="E518" s="11">
        <v>11487</v>
      </c>
      <c r="F518" s="4">
        <f t="shared" si="433"/>
        <v>12</v>
      </c>
      <c r="G518" s="25">
        <f t="shared" si="434"/>
        <v>281956.80000000016</v>
      </c>
      <c r="H518" s="1">
        <f t="shared" si="435"/>
        <v>1</v>
      </c>
      <c r="I518" s="26">
        <f t="shared" si="436"/>
        <v>124060</v>
      </c>
      <c r="J518" s="26">
        <f t="shared" si="437"/>
        <v>406016.80000000016</v>
      </c>
      <c r="S518">
        <f t="shared" si="439"/>
        <v>15</v>
      </c>
    </row>
    <row r="519" spans="1:19" x14ac:dyDescent="0.25">
      <c r="A519" s="1">
        <v>105</v>
      </c>
      <c r="B519" s="11">
        <v>16634</v>
      </c>
      <c r="C519" s="11">
        <f t="shared" si="438"/>
        <v>23496.400000000016</v>
      </c>
      <c r="D519" s="11">
        <f t="shared" si="432"/>
        <v>40130.400000000016</v>
      </c>
      <c r="E519" s="11">
        <v>0</v>
      </c>
      <c r="F519" s="4">
        <f t="shared" si="433"/>
        <v>12</v>
      </c>
      <c r="G519" s="25">
        <f t="shared" si="434"/>
        <v>481564.80000000016</v>
      </c>
      <c r="H519" s="1">
        <f t="shared" si="435"/>
        <v>1</v>
      </c>
      <c r="I519" s="26">
        <f t="shared" si="436"/>
        <v>124060</v>
      </c>
      <c r="J519" s="26">
        <f t="shared" si="437"/>
        <v>605624.80000000016</v>
      </c>
      <c r="S519">
        <f t="shared" si="439"/>
        <v>15</v>
      </c>
    </row>
    <row r="520" spans="1:19" x14ac:dyDescent="0.25">
      <c r="A520" s="1">
        <v>106</v>
      </c>
      <c r="B520" s="11">
        <v>14890</v>
      </c>
      <c r="C520" s="11">
        <f t="shared" si="438"/>
        <v>40130.400000000016</v>
      </c>
      <c r="D520" s="11">
        <f t="shared" si="432"/>
        <v>42976.400000000016</v>
      </c>
      <c r="E520" s="11">
        <v>12044</v>
      </c>
      <c r="F520" s="4">
        <f t="shared" si="433"/>
        <v>12</v>
      </c>
      <c r="G520" s="25">
        <f t="shared" si="434"/>
        <v>515716.80000000016</v>
      </c>
      <c r="H520" s="1">
        <f t="shared" si="435"/>
        <v>1</v>
      </c>
      <c r="I520" s="26">
        <f t="shared" si="436"/>
        <v>124060</v>
      </c>
      <c r="J520" s="26">
        <f t="shared" si="437"/>
        <v>639776.80000000016</v>
      </c>
      <c r="S520">
        <f t="shared" si="439"/>
        <v>16</v>
      </c>
    </row>
    <row r="521" spans="1:19" x14ac:dyDescent="0.25">
      <c r="A521" s="1">
        <v>107</v>
      </c>
      <c r="B521" s="11">
        <v>0</v>
      </c>
      <c r="C521" s="11">
        <f t="shared" si="438"/>
        <v>42976.400000000016</v>
      </c>
      <c r="D521" s="11">
        <f t="shared" si="432"/>
        <v>42976.400000000016</v>
      </c>
      <c r="E521" s="11">
        <v>0</v>
      </c>
      <c r="F521" s="4">
        <f t="shared" si="433"/>
        <v>12</v>
      </c>
      <c r="G521" s="25">
        <f t="shared" si="434"/>
        <v>515716.80000000016</v>
      </c>
      <c r="H521" s="1">
        <f t="shared" si="435"/>
        <v>0</v>
      </c>
      <c r="I521" s="26">
        <f t="shared" si="436"/>
        <v>0</v>
      </c>
      <c r="J521" s="26">
        <f t="shared" si="437"/>
        <v>515716.80000000016</v>
      </c>
      <c r="S521">
        <f t="shared" si="439"/>
        <v>16</v>
      </c>
    </row>
    <row r="522" spans="1:19" x14ac:dyDescent="0.25">
      <c r="A522" s="1">
        <v>108</v>
      </c>
      <c r="B522" s="11">
        <v>10410</v>
      </c>
      <c r="C522" s="11">
        <f t="shared" si="438"/>
        <v>42976.400000000016</v>
      </c>
      <c r="D522" s="11">
        <f t="shared" si="432"/>
        <v>39558.400000000016</v>
      </c>
      <c r="E522" s="11">
        <v>13828</v>
      </c>
      <c r="F522" s="4">
        <f t="shared" si="433"/>
        <v>12</v>
      </c>
      <c r="G522" s="25">
        <f t="shared" si="434"/>
        <v>474700.80000000016</v>
      </c>
      <c r="H522" s="1">
        <f t="shared" si="435"/>
        <v>1</v>
      </c>
      <c r="I522" s="26">
        <f t="shared" si="436"/>
        <v>124060</v>
      </c>
      <c r="J522" s="26">
        <f t="shared" si="437"/>
        <v>598760.80000000016</v>
      </c>
      <c r="S522">
        <f t="shared" si="439"/>
        <v>16</v>
      </c>
    </row>
    <row r="523" spans="1:19" x14ac:dyDescent="0.25">
      <c r="A523" s="1">
        <v>109</v>
      </c>
      <c r="B523" s="11">
        <v>14020.8</v>
      </c>
      <c r="C523" s="11">
        <f t="shared" si="438"/>
        <v>39558.400000000016</v>
      </c>
      <c r="D523" s="11">
        <f t="shared" si="432"/>
        <v>41875.200000000012</v>
      </c>
      <c r="E523" s="11">
        <v>11704</v>
      </c>
      <c r="F523" s="4">
        <f t="shared" si="433"/>
        <v>12</v>
      </c>
      <c r="G523" s="25">
        <f t="shared" si="434"/>
        <v>502502.40000000014</v>
      </c>
      <c r="H523" s="1">
        <f t="shared" si="435"/>
        <v>1</v>
      </c>
      <c r="I523" s="26">
        <f t="shared" si="436"/>
        <v>124060</v>
      </c>
      <c r="J523" s="26">
        <f t="shared" si="437"/>
        <v>626562.40000000014</v>
      </c>
      <c r="S523">
        <f t="shared" si="439"/>
        <v>16</v>
      </c>
    </row>
    <row r="524" spans="1:19" x14ac:dyDescent="0.25">
      <c r="A524" s="1">
        <v>110</v>
      </c>
      <c r="B524" s="11">
        <v>23077.4</v>
      </c>
      <c r="C524" s="11">
        <f t="shared" si="438"/>
        <v>41875.200000000012</v>
      </c>
      <c r="D524" s="11">
        <f t="shared" si="432"/>
        <v>52389.600000000013</v>
      </c>
      <c r="E524" s="11">
        <v>12563</v>
      </c>
      <c r="F524" s="4">
        <f t="shared" si="433"/>
        <v>12</v>
      </c>
      <c r="G524" s="25">
        <f t="shared" si="434"/>
        <v>628675.20000000019</v>
      </c>
      <c r="H524" s="1">
        <f t="shared" si="435"/>
        <v>1</v>
      </c>
      <c r="I524" s="26">
        <f t="shared" si="436"/>
        <v>124060</v>
      </c>
      <c r="J524" s="26">
        <f t="shared" si="437"/>
        <v>752735.20000000019</v>
      </c>
      <c r="S524">
        <f t="shared" si="439"/>
        <v>16</v>
      </c>
    </row>
    <row r="525" spans="1:19" x14ac:dyDescent="0.25">
      <c r="A525" s="1">
        <v>111</v>
      </c>
      <c r="B525" s="11">
        <v>0</v>
      </c>
      <c r="C525" s="11">
        <f t="shared" si="438"/>
        <v>52389.600000000013</v>
      </c>
      <c r="D525" s="11">
        <f t="shared" si="432"/>
        <v>41460.600000000013</v>
      </c>
      <c r="E525" s="11">
        <v>10929</v>
      </c>
      <c r="F525" s="4">
        <f t="shared" si="433"/>
        <v>12</v>
      </c>
      <c r="G525" s="25">
        <f t="shared" si="434"/>
        <v>497527.20000000019</v>
      </c>
      <c r="H525" s="1">
        <f t="shared" si="435"/>
        <v>0</v>
      </c>
      <c r="I525" s="26">
        <f t="shared" si="436"/>
        <v>0</v>
      </c>
      <c r="J525" s="26">
        <f t="shared" si="437"/>
        <v>497527.20000000019</v>
      </c>
      <c r="S525">
        <f t="shared" si="439"/>
        <v>16</v>
      </c>
    </row>
    <row r="526" spans="1:19" x14ac:dyDescent="0.25">
      <c r="A526" s="1">
        <v>112</v>
      </c>
      <c r="B526" s="11">
        <v>16295.4</v>
      </c>
      <c r="C526" s="11">
        <f t="shared" si="438"/>
        <v>41460.600000000013</v>
      </c>
      <c r="D526" s="11">
        <f t="shared" si="432"/>
        <v>43422.000000000015</v>
      </c>
      <c r="E526" s="11">
        <v>14334</v>
      </c>
      <c r="F526" s="4">
        <f t="shared" si="433"/>
        <v>12</v>
      </c>
      <c r="G526" s="25">
        <f t="shared" si="434"/>
        <v>521064.00000000017</v>
      </c>
      <c r="H526" s="1">
        <f t="shared" si="435"/>
        <v>1</v>
      </c>
      <c r="I526" s="26">
        <f t="shared" si="436"/>
        <v>124060</v>
      </c>
      <c r="J526" s="26">
        <f t="shared" si="437"/>
        <v>645124.00000000023</v>
      </c>
      <c r="S526">
        <f t="shared" si="439"/>
        <v>16</v>
      </c>
    </row>
    <row r="527" spans="1:19" x14ac:dyDescent="0.25">
      <c r="A527" s="1">
        <v>113</v>
      </c>
      <c r="B527" s="11">
        <v>13929</v>
      </c>
      <c r="C527" s="11">
        <f t="shared" si="438"/>
        <v>43422.000000000015</v>
      </c>
      <c r="D527" s="11">
        <f t="shared" si="432"/>
        <v>44584.000000000015</v>
      </c>
      <c r="E527" s="11">
        <v>12767</v>
      </c>
      <c r="F527" s="4">
        <f t="shared" si="433"/>
        <v>12</v>
      </c>
      <c r="G527" s="25">
        <f t="shared" si="434"/>
        <v>535008.00000000023</v>
      </c>
      <c r="H527" s="1">
        <f t="shared" si="435"/>
        <v>1</v>
      </c>
      <c r="I527" s="26">
        <f t="shared" si="436"/>
        <v>124060</v>
      </c>
      <c r="J527" s="26">
        <f t="shared" si="437"/>
        <v>659068.00000000023</v>
      </c>
      <c r="S527">
        <f t="shared" si="439"/>
        <v>17</v>
      </c>
    </row>
    <row r="528" spans="1:19" x14ac:dyDescent="0.25">
      <c r="A528" s="1">
        <v>114</v>
      </c>
      <c r="B528" s="11">
        <v>0</v>
      </c>
      <c r="C528" s="11">
        <f t="shared" si="438"/>
        <v>44584.000000000015</v>
      </c>
      <c r="D528" s="11">
        <f t="shared" si="432"/>
        <v>44584.000000000015</v>
      </c>
      <c r="E528" s="11">
        <v>0</v>
      </c>
      <c r="F528" s="4">
        <f t="shared" si="433"/>
        <v>12</v>
      </c>
      <c r="G528" s="25">
        <f t="shared" si="434"/>
        <v>535008.00000000023</v>
      </c>
      <c r="H528" s="1">
        <f t="shared" si="435"/>
        <v>0</v>
      </c>
      <c r="I528" s="26">
        <f t="shared" si="436"/>
        <v>0</v>
      </c>
      <c r="J528" s="26">
        <f t="shared" si="437"/>
        <v>535008.00000000023</v>
      </c>
      <c r="S528">
        <f t="shared" si="439"/>
        <v>17</v>
      </c>
    </row>
    <row r="529" spans="1:19" x14ac:dyDescent="0.25">
      <c r="A529" s="1">
        <v>115</v>
      </c>
      <c r="B529" s="11">
        <v>28090</v>
      </c>
      <c r="C529" s="11">
        <f t="shared" si="438"/>
        <v>44584.000000000015</v>
      </c>
      <c r="D529" s="11">
        <f t="shared" si="432"/>
        <v>59445.000000000015</v>
      </c>
      <c r="E529" s="11">
        <v>13229</v>
      </c>
      <c r="F529" s="4">
        <f t="shared" si="433"/>
        <v>12</v>
      </c>
      <c r="G529" s="25">
        <f t="shared" si="434"/>
        <v>713340.00000000023</v>
      </c>
      <c r="H529" s="1">
        <f t="shared" si="435"/>
        <v>1</v>
      </c>
      <c r="I529" s="26">
        <f t="shared" si="436"/>
        <v>124060</v>
      </c>
      <c r="J529" s="26">
        <f t="shared" si="437"/>
        <v>837400.00000000023</v>
      </c>
      <c r="S529">
        <f t="shared" si="439"/>
        <v>17</v>
      </c>
    </row>
    <row r="530" spans="1:19" x14ac:dyDescent="0.25">
      <c r="A530" s="1">
        <v>116</v>
      </c>
      <c r="B530" s="11">
        <v>10250</v>
      </c>
      <c r="C530" s="11">
        <f t="shared" si="438"/>
        <v>59445.000000000015</v>
      </c>
      <c r="D530" s="11">
        <f t="shared" si="432"/>
        <v>54894.000000000015</v>
      </c>
      <c r="E530" s="11">
        <v>14801</v>
      </c>
      <c r="F530" s="4">
        <f t="shared" si="433"/>
        <v>12</v>
      </c>
      <c r="G530" s="25">
        <f t="shared" si="434"/>
        <v>658728.00000000023</v>
      </c>
      <c r="H530" s="1">
        <f t="shared" si="435"/>
        <v>1</v>
      </c>
      <c r="I530" s="26">
        <f t="shared" si="436"/>
        <v>124060</v>
      </c>
      <c r="J530" s="26">
        <f t="shared" si="437"/>
        <v>782788.00000000023</v>
      </c>
      <c r="S530">
        <f t="shared" si="439"/>
        <v>17</v>
      </c>
    </row>
    <row r="531" spans="1:19" x14ac:dyDescent="0.25">
      <c r="A531" s="1">
        <v>117</v>
      </c>
      <c r="B531" s="11">
        <v>13348</v>
      </c>
      <c r="C531" s="11">
        <f t="shared" si="438"/>
        <v>54894.000000000015</v>
      </c>
      <c r="D531" s="11">
        <f t="shared" si="432"/>
        <v>56245.000000000015</v>
      </c>
      <c r="E531" s="11">
        <v>11997</v>
      </c>
      <c r="F531" s="4">
        <f t="shared" si="433"/>
        <v>12</v>
      </c>
      <c r="G531" s="25">
        <f t="shared" si="434"/>
        <v>674940.00000000023</v>
      </c>
      <c r="H531" s="1">
        <f t="shared" si="435"/>
        <v>1</v>
      </c>
      <c r="I531" s="26">
        <f t="shared" si="436"/>
        <v>124060</v>
      </c>
      <c r="J531" s="26">
        <f t="shared" si="437"/>
        <v>799000.00000000023</v>
      </c>
      <c r="S531">
        <f t="shared" si="439"/>
        <v>17</v>
      </c>
    </row>
    <row r="532" spans="1:19" x14ac:dyDescent="0.25">
      <c r="A532" s="1">
        <v>118</v>
      </c>
      <c r="B532" s="11">
        <v>12710</v>
      </c>
      <c r="C532" s="11">
        <f t="shared" si="438"/>
        <v>56245.000000000015</v>
      </c>
      <c r="D532" s="11">
        <f t="shared" si="432"/>
        <v>55172.000000000015</v>
      </c>
      <c r="E532" s="11">
        <v>13783</v>
      </c>
      <c r="F532" s="4">
        <f t="shared" si="433"/>
        <v>12</v>
      </c>
      <c r="G532" s="25">
        <f t="shared" si="434"/>
        <v>662064.00000000023</v>
      </c>
      <c r="H532" s="1">
        <f t="shared" si="435"/>
        <v>1</v>
      </c>
      <c r="I532" s="26">
        <f t="shared" si="436"/>
        <v>124060</v>
      </c>
      <c r="J532" s="26">
        <f t="shared" si="437"/>
        <v>786124.00000000023</v>
      </c>
      <c r="O532">
        <f>O534/$M$417</f>
        <v>18</v>
      </c>
      <c r="S532">
        <f t="shared" si="439"/>
        <v>17</v>
      </c>
    </row>
    <row r="533" spans="1:19" x14ac:dyDescent="0.25">
      <c r="A533" s="1">
        <v>119</v>
      </c>
      <c r="B533" s="11">
        <v>0</v>
      </c>
      <c r="C533" s="11">
        <f t="shared" si="438"/>
        <v>55172.000000000015</v>
      </c>
      <c r="D533" s="11">
        <f t="shared" si="432"/>
        <v>43285.000000000015</v>
      </c>
      <c r="E533" s="11">
        <v>11887</v>
      </c>
      <c r="F533" s="4">
        <f t="shared" si="433"/>
        <v>12</v>
      </c>
      <c r="G533" s="25">
        <f t="shared" si="434"/>
        <v>519420.00000000017</v>
      </c>
      <c r="H533" s="1">
        <f t="shared" si="435"/>
        <v>0</v>
      </c>
      <c r="I533" s="26">
        <f t="shared" si="436"/>
        <v>0</v>
      </c>
      <c r="J533" s="26">
        <f t="shared" si="437"/>
        <v>519420.00000000017</v>
      </c>
      <c r="S533">
        <f t="shared" si="439"/>
        <v>17</v>
      </c>
    </row>
    <row r="534" spans="1:19" s="35" customFormat="1" ht="15.75" thickBot="1" x14ac:dyDescent="0.3">
      <c r="A534" s="29">
        <v>120</v>
      </c>
      <c r="B534" s="21">
        <v>0</v>
      </c>
      <c r="C534" s="11">
        <f t="shared" si="438"/>
        <v>43285.000000000015</v>
      </c>
      <c r="D534" s="11">
        <f t="shared" si="432"/>
        <v>29915.000000000015</v>
      </c>
      <c r="E534" s="11">
        <v>13370</v>
      </c>
      <c r="F534" s="4">
        <f t="shared" si="433"/>
        <v>12</v>
      </c>
      <c r="G534" s="43">
        <f t="shared" si="434"/>
        <v>358980.00000000017</v>
      </c>
      <c r="H534" s="29">
        <f t="shared" si="435"/>
        <v>0</v>
      </c>
      <c r="I534" s="26">
        <f t="shared" si="436"/>
        <v>0</v>
      </c>
      <c r="J534" s="30">
        <f t="shared" si="437"/>
        <v>358980.00000000017</v>
      </c>
      <c r="K534" s="31">
        <f>SUM(J505:J534)</f>
        <v>15136514.400000002</v>
      </c>
      <c r="L534" s="32" t="s">
        <v>114</v>
      </c>
      <c r="M534" s="28">
        <f>SUM(G505:G534)</f>
        <v>12903434.400000004</v>
      </c>
      <c r="N534" s="33" t="s">
        <v>70</v>
      </c>
      <c r="O534" s="34">
        <f>SUM(I505:I534)</f>
        <v>2233080</v>
      </c>
      <c r="P534"/>
      <c r="Q534"/>
      <c r="S534">
        <f t="shared" si="439"/>
        <v>18</v>
      </c>
    </row>
    <row r="535" spans="1:19" x14ac:dyDescent="0.25">
      <c r="A535" s="36">
        <v>121</v>
      </c>
      <c r="B535" s="22">
        <v>0</v>
      </c>
      <c r="C535" s="11">
        <f t="shared" si="438"/>
        <v>29915.000000000015</v>
      </c>
      <c r="D535" s="11">
        <f t="shared" si="432"/>
        <v>29915.000000000015</v>
      </c>
      <c r="E535" s="11">
        <v>0</v>
      </c>
      <c r="F535" s="4">
        <f t="shared" si="433"/>
        <v>12</v>
      </c>
      <c r="G535" s="44">
        <f t="shared" si="434"/>
        <v>358980.00000000017</v>
      </c>
      <c r="H535" s="36">
        <f t="shared" si="435"/>
        <v>0</v>
      </c>
      <c r="I535" s="26">
        <f t="shared" si="436"/>
        <v>0</v>
      </c>
      <c r="J535" s="37">
        <f t="shared" si="437"/>
        <v>358980.00000000017</v>
      </c>
      <c r="S535">
        <f t="shared" si="439"/>
        <v>18</v>
      </c>
    </row>
    <row r="536" spans="1:19" x14ac:dyDescent="0.25">
      <c r="A536" s="1">
        <v>122</v>
      </c>
      <c r="B536" s="11">
        <v>0</v>
      </c>
      <c r="C536" s="11">
        <f t="shared" si="438"/>
        <v>29915.000000000015</v>
      </c>
      <c r="D536" s="11">
        <f t="shared" si="432"/>
        <v>29915.000000000015</v>
      </c>
      <c r="E536" s="11">
        <v>0</v>
      </c>
      <c r="F536" s="4">
        <f t="shared" si="433"/>
        <v>12</v>
      </c>
      <c r="G536" s="25">
        <f t="shared" si="434"/>
        <v>358980.00000000017</v>
      </c>
      <c r="H536" s="1">
        <f t="shared" si="435"/>
        <v>0</v>
      </c>
      <c r="I536" s="26">
        <f t="shared" si="436"/>
        <v>0</v>
      </c>
      <c r="J536" s="26">
        <f t="shared" si="437"/>
        <v>358980.00000000017</v>
      </c>
      <c r="S536">
        <f t="shared" si="439"/>
        <v>18</v>
      </c>
    </row>
    <row r="537" spans="1:19" x14ac:dyDescent="0.25">
      <c r="A537" s="1">
        <v>123</v>
      </c>
      <c r="B537" s="11">
        <v>0</v>
      </c>
      <c r="C537" s="11">
        <f t="shared" si="438"/>
        <v>29915.000000000015</v>
      </c>
      <c r="D537" s="11">
        <f t="shared" si="432"/>
        <v>29915.000000000015</v>
      </c>
      <c r="E537" s="11">
        <v>0</v>
      </c>
      <c r="F537" s="4">
        <f t="shared" si="433"/>
        <v>12</v>
      </c>
      <c r="G537" s="25">
        <f t="shared" si="434"/>
        <v>358980.00000000017</v>
      </c>
      <c r="H537" s="1">
        <f t="shared" si="435"/>
        <v>0</v>
      </c>
      <c r="I537" s="26">
        <f t="shared" si="436"/>
        <v>0</v>
      </c>
      <c r="J537" s="26">
        <f t="shared" si="437"/>
        <v>358980.00000000017</v>
      </c>
      <c r="S537">
        <f t="shared" si="439"/>
        <v>18</v>
      </c>
    </row>
    <row r="538" spans="1:19" x14ac:dyDescent="0.25">
      <c r="A538" s="1">
        <v>124</v>
      </c>
      <c r="B538" s="11">
        <v>0</v>
      </c>
      <c r="C538" s="11">
        <f t="shared" si="438"/>
        <v>29915.000000000015</v>
      </c>
      <c r="D538" s="11">
        <f t="shared" si="432"/>
        <v>15399.000000000015</v>
      </c>
      <c r="E538" s="11">
        <v>14516</v>
      </c>
      <c r="F538" s="4">
        <f t="shared" si="433"/>
        <v>12</v>
      </c>
      <c r="G538" s="25">
        <f t="shared" si="434"/>
        <v>184788.00000000017</v>
      </c>
      <c r="H538" s="1">
        <f t="shared" si="435"/>
        <v>0</v>
      </c>
      <c r="I538" s="26">
        <f t="shared" si="436"/>
        <v>0</v>
      </c>
      <c r="J538" s="26">
        <f t="shared" si="437"/>
        <v>184788.00000000017</v>
      </c>
      <c r="S538">
        <f t="shared" si="439"/>
        <v>18</v>
      </c>
    </row>
    <row r="539" spans="1:19" x14ac:dyDescent="0.25">
      <c r="A539" s="1">
        <v>125</v>
      </c>
      <c r="B539" s="45">
        <v>15080</v>
      </c>
      <c r="C539" s="11">
        <f t="shared" si="438"/>
        <v>15399.000000000015</v>
      </c>
      <c r="D539" s="11">
        <f t="shared" si="432"/>
        <v>15561.000000000015</v>
      </c>
      <c r="E539" s="11">
        <v>14918</v>
      </c>
      <c r="F539" s="4">
        <f t="shared" si="433"/>
        <v>12</v>
      </c>
      <c r="G539" s="25">
        <f t="shared" si="434"/>
        <v>186732.00000000017</v>
      </c>
      <c r="H539" s="1">
        <f t="shared" si="435"/>
        <v>1</v>
      </c>
      <c r="I539" s="26">
        <f t="shared" si="436"/>
        <v>124060</v>
      </c>
      <c r="J539" s="26">
        <f t="shared" si="437"/>
        <v>310792.00000000017</v>
      </c>
      <c r="S539">
        <f t="shared" si="439"/>
        <v>18</v>
      </c>
    </row>
    <row r="540" spans="1:19" x14ac:dyDescent="0.25">
      <c r="A540" s="1">
        <v>126</v>
      </c>
      <c r="B540" s="45">
        <v>15065</v>
      </c>
      <c r="C540" s="11">
        <f t="shared" si="438"/>
        <v>15561.000000000015</v>
      </c>
      <c r="D540" s="11">
        <f t="shared" si="432"/>
        <v>15818.000000000015</v>
      </c>
      <c r="E540" s="11">
        <v>14808</v>
      </c>
      <c r="F540" s="4">
        <f t="shared" si="433"/>
        <v>12</v>
      </c>
      <c r="G540" s="25">
        <f t="shared" si="434"/>
        <v>189816.00000000017</v>
      </c>
      <c r="H540" s="1">
        <f t="shared" si="435"/>
        <v>1</v>
      </c>
      <c r="I540" s="26">
        <f t="shared" si="436"/>
        <v>124060</v>
      </c>
      <c r="J540" s="26">
        <f t="shared" si="437"/>
        <v>313876.00000000017</v>
      </c>
      <c r="S540">
        <f t="shared" si="439"/>
        <v>18</v>
      </c>
    </row>
    <row r="541" spans="1:19" x14ac:dyDescent="0.25">
      <c r="A541" s="1">
        <v>127</v>
      </c>
      <c r="B541" s="11">
        <v>13340</v>
      </c>
      <c r="C541" s="11">
        <f t="shared" si="438"/>
        <v>15818.000000000015</v>
      </c>
      <c r="D541" s="11">
        <f t="shared" si="432"/>
        <v>14906.000000000015</v>
      </c>
      <c r="E541" s="11">
        <v>14252</v>
      </c>
      <c r="F541" s="4">
        <f t="shared" si="433"/>
        <v>12</v>
      </c>
      <c r="G541" s="25">
        <f t="shared" si="434"/>
        <v>178872.00000000017</v>
      </c>
      <c r="H541" s="1">
        <f t="shared" si="435"/>
        <v>1</v>
      </c>
      <c r="I541" s="26">
        <f t="shared" si="436"/>
        <v>124060</v>
      </c>
      <c r="J541" s="26">
        <f t="shared" si="437"/>
        <v>302932.00000000017</v>
      </c>
      <c r="S541">
        <f t="shared" si="439"/>
        <v>19</v>
      </c>
    </row>
    <row r="542" spans="1:19" x14ac:dyDescent="0.25">
      <c r="A542" s="1">
        <v>128</v>
      </c>
      <c r="B542" s="11">
        <v>0</v>
      </c>
      <c r="C542" s="11">
        <f t="shared" si="438"/>
        <v>14906.000000000015</v>
      </c>
      <c r="D542" s="11">
        <f t="shared" si="432"/>
        <v>14906.000000000015</v>
      </c>
      <c r="E542" s="11">
        <v>0</v>
      </c>
      <c r="F542" s="4">
        <f t="shared" si="433"/>
        <v>12</v>
      </c>
      <c r="G542" s="25">
        <f t="shared" si="434"/>
        <v>178872.00000000017</v>
      </c>
      <c r="H542" s="1">
        <f t="shared" si="435"/>
        <v>0</v>
      </c>
      <c r="I542" s="26">
        <f t="shared" si="436"/>
        <v>0</v>
      </c>
      <c r="J542" s="26">
        <f t="shared" si="437"/>
        <v>178872.00000000017</v>
      </c>
      <c r="S542">
        <f t="shared" si="439"/>
        <v>19</v>
      </c>
    </row>
    <row r="543" spans="1:19" x14ac:dyDescent="0.25">
      <c r="A543" s="1">
        <v>129</v>
      </c>
      <c r="B543" s="11">
        <v>12604</v>
      </c>
      <c r="C543" s="11">
        <f t="shared" si="438"/>
        <v>14906.000000000015</v>
      </c>
      <c r="D543" s="11">
        <f t="shared" si="432"/>
        <v>14637.000000000015</v>
      </c>
      <c r="E543" s="11">
        <v>12873</v>
      </c>
      <c r="F543" s="4">
        <f t="shared" si="433"/>
        <v>12</v>
      </c>
      <c r="G543" s="25">
        <f t="shared" si="434"/>
        <v>175644.00000000017</v>
      </c>
      <c r="H543" s="1">
        <f t="shared" si="435"/>
        <v>1</v>
      </c>
      <c r="I543" s="26">
        <f t="shared" si="436"/>
        <v>124060</v>
      </c>
      <c r="J543" s="26">
        <f t="shared" si="437"/>
        <v>299704.00000000017</v>
      </c>
      <c r="S543">
        <f t="shared" si="439"/>
        <v>19</v>
      </c>
    </row>
    <row r="544" spans="1:19" x14ac:dyDescent="0.25">
      <c r="A544" s="1">
        <v>130</v>
      </c>
      <c r="B544" s="11">
        <v>11850</v>
      </c>
      <c r="C544" s="11">
        <f t="shared" si="438"/>
        <v>14637.000000000015</v>
      </c>
      <c r="D544" s="11">
        <f t="shared" ref="D544:D607" si="440">C544+B544-E544</f>
        <v>12442.000000000015</v>
      </c>
      <c r="E544" s="11">
        <v>14045</v>
      </c>
      <c r="F544" s="4">
        <f t="shared" ref="F544:F607" si="441">$M$416</f>
        <v>12</v>
      </c>
      <c r="G544" s="25">
        <f t="shared" ref="G544:G607" si="442">D544*F544</f>
        <v>149304.00000000017</v>
      </c>
      <c r="H544" s="1">
        <f t="shared" ref="H544:H607" si="443">IF(B544=0,0,1)</f>
        <v>1</v>
      </c>
      <c r="I544" s="26">
        <f t="shared" ref="I544:I607" si="444">H544*$M$417</f>
        <v>124060</v>
      </c>
      <c r="J544" s="26">
        <f t="shared" ref="J544:J607" si="445">G544+I544</f>
        <v>273364.00000000017</v>
      </c>
      <c r="S544">
        <f t="shared" si="439"/>
        <v>19</v>
      </c>
    </row>
    <row r="545" spans="1:19" x14ac:dyDescent="0.25">
      <c r="A545" s="1">
        <v>131</v>
      </c>
      <c r="B545" s="11">
        <v>19380</v>
      </c>
      <c r="C545" s="11">
        <f t="shared" ref="C545:C608" si="446">D544</f>
        <v>12442.000000000015</v>
      </c>
      <c r="D545" s="11">
        <f t="shared" si="440"/>
        <v>14853.000000000015</v>
      </c>
      <c r="E545" s="11">
        <v>16969</v>
      </c>
      <c r="F545" s="4">
        <f t="shared" si="441"/>
        <v>12</v>
      </c>
      <c r="G545" s="25">
        <f t="shared" si="442"/>
        <v>178236.00000000017</v>
      </c>
      <c r="H545" s="1">
        <f t="shared" si="443"/>
        <v>1</v>
      </c>
      <c r="I545" s="26">
        <f t="shared" si="444"/>
        <v>124060</v>
      </c>
      <c r="J545" s="26">
        <f t="shared" si="445"/>
        <v>302296.00000000017</v>
      </c>
      <c r="S545">
        <f t="shared" si="439"/>
        <v>19</v>
      </c>
    </row>
    <row r="546" spans="1:19" x14ac:dyDescent="0.25">
      <c r="A546" s="1">
        <v>132</v>
      </c>
      <c r="B546" s="11">
        <v>10836</v>
      </c>
      <c r="C546" s="11">
        <f t="shared" si="446"/>
        <v>14853.000000000015</v>
      </c>
      <c r="D546" s="11">
        <f t="shared" si="440"/>
        <v>13333.000000000015</v>
      </c>
      <c r="E546" s="11">
        <v>12356</v>
      </c>
      <c r="F546" s="4">
        <f t="shared" si="441"/>
        <v>12</v>
      </c>
      <c r="G546" s="25">
        <f t="shared" si="442"/>
        <v>159996.00000000017</v>
      </c>
      <c r="H546" s="1">
        <f t="shared" si="443"/>
        <v>1</v>
      </c>
      <c r="I546" s="26">
        <f t="shared" si="444"/>
        <v>124060</v>
      </c>
      <c r="J546" s="26">
        <f t="shared" si="445"/>
        <v>284056.00000000017</v>
      </c>
      <c r="S546">
        <f t="shared" si="439"/>
        <v>19</v>
      </c>
    </row>
    <row r="547" spans="1:19" x14ac:dyDescent="0.25">
      <c r="A547" s="1">
        <v>133</v>
      </c>
      <c r="B547" s="11">
        <v>17257</v>
      </c>
      <c r="C547" s="11">
        <f t="shared" si="446"/>
        <v>13333.000000000015</v>
      </c>
      <c r="D547" s="11">
        <f t="shared" si="440"/>
        <v>16685.000000000015</v>
      </c>
      <c r="E547" s="11">
        <v>13905</v>
      </c>
      <c r="F547" s="4">
        <f t="shared" si="441"/>
        <v>12</v>
      </c>
      <c r="G547" s="25">
        <f t="shared" si="442"/>
        <v>200220.00000000017</v>
      </c>
      <c r="H547" s="1">
        <f t="shared" si="443"/>
        <v>1</v>
      </c>
      <c r="I547" s="26">
        <f t="shared" si="444"/>
        <v>124060</v>
      </c>
      <c r="J547" s="26">
        <f t="shared" si="445"/>
        <v>324280.00000000017</v>
      </c>
      <c r="S547">
        <f t="shared" si="439"/>
        <v>19</v>
      </c>
    </row>
    <row r="548" spans="1:19" x14ac:dyDescent="0.25">
      <c r="A548" s="1">
        <v>134</v>
      </c>
      <c r="B548" s="11">
        <v>7700</v>
      </c>
      <c r="C548" s="11">
        <f t="shared" si="446"/>
        <v>16685.000000000015</v>
      </c>
      <c r="D548" s="11">
        <f t="shared" si="440"/>
        <v>11897.000000000015</v>
      </c>
      <c r="E548" s="11">
        <v>12488</v>
      </c>
      <c r="F548" s="4">
        <f t="shared" si="441"/>
        <v>12</v>
      </c>
      <c r="G548" s="25">
        <f t="shared" si="442"/>
        <v>142764.00000000017</v>
      </c>
      <c r="H548" s="1">
        <f t="shared" si="443"/>
        <v>1</v>
      </c>
      <c r="I548" s="26">
        <f t="shared" si="444"/>
        <v>124060</v>
      </c>
      <c r="J548" s="26">
        <f t="shared" si="445"/>
        <v>266824.00000000017</v>
      </c>
      <c r="S548">
        <f t="shared" si="439"/>
        <v>20</v>
      </c>
    </row>
    <row r="549" spans="1:19" x14ac:dyDescent="0.25">
      <c r="A549" s="1">
        <v>135</v>
      </c>
      <c r="B549" s="11">
        <v>0</v>
      </c>
      <c r="C549" s="11">
        <f t="shared" si="446"/>
        <v>11897.000000000015</v>
      </c>
      <c r="D549" s="11">
        <f t="shared" si="440"/>
        <v>11897.000000000015</v>
      </c>
      <c r="E549" s="11">
        <v>0</v>
      </c>
      <c r="F549" s="4">
        <f t="shared" si="441"/>
        <v>12</v>
      </c>
      <c r="G549" s="25">
        <f t="shared" si="442"/>
        <v>142764.00000000017</v>
      </c>
      <c r="H549" s="1">
        <f t="shared" si="443"/>
        <v>0</v>
      </c>
      <c r="I549" s="26">
        <f t="shared" si="444"/>
        <v>0</v>
      </c>
      <c r="J549" s="26">
        <f t="shared" si="445"/>
        <v>142764.00000000017</v>
      </c>
      <c r="S549">
        <f t="shared" si="439"/>
        <v>20</v>
      </c>
    </row>
    <row r="550" spans="1:19" x14ac:dyDescent="0.25">
      <c r="A550" s="1">
        <v>136</v>
      </c>
      <c r="B550" s="11">
        <v>12784</v>
      </c>
      <c r="C550" s="11">
        <f t="shared" si="446"/>
        <v>11897.000000000015</v>
      </c>
      <c r="D550" s="11">
        <f t="shared" si="440"/>
        <v>24681.000000000015</v>
      </c>
      <c r="E550" s="11">
        <v>0</v>
      </c>
      <c r="F550" s="4">
        <f t="shared" si="441"/>
        <v>12</v>
      </c>
      <c r="G550" s="25">
        <f t="shared" si="442"/>
        <v>296172.00000000017</v>
      </c>
      <c r="H550" s="1">
        <f t="shared" si="443"/>
        <v>1</v>
      </c>
      <c r="I550" s="26">
        <f t="shared" si="444"/>
        <v>124060</v>
      </c>
      <c r="J550" s="26">
        <f t="shared" si="445"/>
        <v>420232.00000000017</v>
      </c>
      <c r="S550">
        <f t="shared" si="439"/>
        <v>20</v>
      </c>
    </row>
    <row r="551" spans="1:19" x14ac:dyDescent="0.25">
      <c r="A551" s="1">
        <v>137</v>
      </c>
      <c r="B551" s="11">
        <v>15960</v>
      </c>
      <c r="C551" s="11">
        <f t="shared" si="446"/>
        <v>24681.000000000015</v>
      </c>
      <c r="D551" s="11">
        <f t="shared" si="440"/>
        <v>25979.000000000015</v>
      </c>
      <c r="E551" s="11">
        <v>14662</v>
      </c>
      <c r="F551" s="4">
        <f t="shared" si="441"/>
        <v>12</v>
      </c>
      <c r="G551" s="25">
        <f t="shared" si="442"/>
        <v>311748.00000000017</v>
      </c>
      <c r="H551" s="1">
        <f t="shared" si="443"/>
        <v>1</v>
      </c>
      <c r="I551" s="26">
        <f t="shared" si="444"/>
        <v>124060</v>
      </c>
      <c r="J551" s="26">
        <f t="shared" si="445"/>
        <v>435808.00000000017</v>
      </c>
      <c r="S551">
        <f t="shared" ref="S551:S614" si="447">S544+1</f>
        <v>20</v>
      </c>
    </row>
    <row r="552" spans="1:19" x14ac:dyDescent="0.25">
      <c r="A552" s="1">
        <v>138</v>
      </c>
      <c r="B552" s="11">
        <v>18200</v>
      </c>
      <c r="C552" s="11">
        <f t="shared" si="446"/>
        <v>25979.000000000015</v>
      </c>
      <c r="D552" s="11">
        <f t="shared" si="440"/>
        <v>29928.000000000015</v>
      </c>
      <c r="E552" s="11">
        <v>14251</v>
      </c>
      <c r="F552" s="4">
        <f t="shared" si="441"/>
        <v>12</v>
      </c>
      <c r="G552" s="25">
        <f t="shared" si="442"/>
        <v>359136.00000000017</v>
      </c>
      <c r="H552" s="1">
        <f t="shared" si="443"/>
        <v>1</v>
      </c>
      <c r="I552" s="26">
        <f t="shared" si="444"/>
        <v>124060</v>
      </c>
      <c r="J552" s="26">
        <f t="shared" si="445"/>
        <v>483196.00000000017</v>
      </c>
      <c r="S552">
        <f t="shared" si="447"/>
        <v>20</v>
      </c>
    </row>
    <row r="553" spans="1:19" x14ac:dyDescent="0.25">
      <c r="A553" s="1">
        <v>139</v>
      </c>
      <c r="B553" s="11">
        <v>22090</v>
      </c>
      <c r="C553" s="11">
        <f t="shared" si="446"/>
        <v>29928.000000000015</v>
      </c>
      <c r="D553" s="11">
        <f t="shared" si="440"/>
        <v>39176.000000000015</v>
      </c>
      <c r="E553" s="11">
        <v>12842</v>
      </c>
      <c r="F553" s="4">
        <f t="shared" si="441"/>
        <v>12</v>
      </c>
      <c r="G553" s="25">
        <f t="shared" si="442"/>
        <v>470112.00000000017</v>
      </c>
      <c r="H553" s="1">
        <f t="shared" si="443"/>
        <v>1</v>
      </c>
      <c r="I553" s="26">
        <f t="shared" si="444"/>
        <v>124060</v>
      </c>
      <c r="J553" s="26">
        <f t="shared" si="445"/>
        <v>594172.00000000023</v>
      </c>
      <c r="S553">
        <f t="shared" si="447"/>
        <v>20</v>
      </c>
    </row>
    <row r="554" spans="1:19" x14ac:dyDescent="0.25">
      <c r="A554" s="1">
        <v>140</v>
      </c>
      <c r="B554" s="11">
        <v>19038</v>
      </c>
      <c r="C554" s="11">
        <f t="shared" si="446"/>
        <v>39176.000000000015</v>
      </c>
      <c r="D554" s="11">
        <f t="shared" si="440"/>
        <v>41912.000000000015</v>
      </c>
      <c r="E554" s="11">
        <v>16302</v>
      </c>
      <c r="F554" s="4">
        <f t="shared" si="441"/>
        <v>12</v>
      </c>
      <c r="G554" s="25">
        <f t="shared" si="442"/>
        <v>502944.00000000017</v>
      </c>
      <c r="H554" s="1">
        <f t="shared" si="443"/>
        <v>1</v>
      </c>
      <c r="I554" s="26">
        <f t="shared" si="444"/>
        <v>124060</v>
      </c>
      <c r="J554" s="26">
        <f t="shared" si="445"/>
        <v>627004.00000000023</v>
      </c>
      <c r="S554">
        <f t="shared" si="447"/>
        <v>20</v>
      </c>
    </row>
    <row r="555" spans="1:19" x14ac:dyDescent="0.25">
      <c r="A555" s="1">
        <v>141</v>
      </c>
      <c r="B555" s="11">
        <v>21875.200000000001</v>
      </c>
      <c r="C555" s="11">
        <f t="shared" si="446"/>
        <v>41912.000000000015</v>
      </c>
      <c r="D555" s="11">
        <f t="shared" si="440"/>
        <v>50779.200000000012</v>
      </c>
      <c r="E555" s="11">
        <v>13008</v>
      </c>
      <c r="F555" s="4">
        <f t="shared" si="441"/>
        <v>12</v>
      </c>
      <c r="G555" s="25">
        <f t="shared" si="442"/>
        <v>609350.40000000014</v>
      </c>
      <c r="H555" s="1">
        <f t="shared" si="443"/>
        <v>1</v>
      </c>
      <c r="I555" s="26">
        <f t="shared" si="444"/>
        <v>124060</v>
      </c>
      <c r="J555" s="26">
        <f t="shared" si="445"/>
        <v>733410.40000000014</v>
      </c>
      <c r="S555">
        <f t="shared" si="447"/>
        <v>21</v>
      </c>
    </row>
    <row r="556" spans="1:19" x14ac:dyDescent="0.25">
      <c r="A556" s="1">
        <v>142</v>
      </c>
      <c r="B556" s="11">
        <v>0</v>
      </c>
      <c r="C556" s="11">
        <f t="shared" si="446"/>
        <v>50779.200000000012</v>
      </c>
      <c r="D556" s="11">
        <f t="shared" si="440"/>
        <v>50779.200000000012</v>
      </c>
      <c r="E556" s="11">
        <v>0</v>
      </c>
      <c r="F556" s="4">
        <f t="shared" si="441"/>
        <v>12</v>
      </c>
      <c r="G556" s="25">
        <f t="shared" si="442"/>
        <v>609350.40000000014</v>
      </c>
      <c r="H556" s="1">
        <f t="shared" si="443"/>
        <v>0</v>
      </c>
      <c r="I556" s="26">
        <f t="shared" si="444"/>
        <v>0</v>
      </c>
      <c r="J556" s="26">
        <f t="shared" si="445"/>
        <v>609350.40000000014</v>
      </c>
      <c r="S556">
        <f t="shared" si="447"/>
        <v>21</v>
      </c>
    </row>
    <row r="557" spans="1:19" x14ac:dyDescent="0.25">
      <c r="A557" s="1">
        <v>143</v>
      </c>
      <c r="B557" s="11">
        <v>11662.6</v>
      </c>
      <c r="C557" s="11">
        <f t="shared" si="446"/>
        <v>50779.200000000012</v>
      </c>
      <c r="D557" s="11">
        <f t="shared" si="440"/>
        <v>47941.80000000001</v>
      </c>
      <c r="E557" s="11">
        <v>14500</v>
      </c>
      <c r="F557" s="4">
        <f t="shared" si="441"/>
        <v>12</v>
      </c>
      <c r="G557" s="25">
        <f t="shared" si="442"/>
        <v>575301.60000000009</v>
      </c>
      <c r="H557" s="1">
        <f t="shared" si="443"/>
        <v>1</v>
      </c>
      <c r="I557" s="26">
        <f t="shared" si="444"/>
        <v>124060</v>
      </c>
      <c r="J557" s="26">
        <f t="shared" si="445"/>
        <v>699361.60000000009</v>
      </c>
      <c r="S557">
        <f t="shared" si="447"/>
        <v>21</v>
      </c>
    </row>
    <row r="558" spans="1:19" x14ac:dyDescent="0.25">
      <c r="A558" s="1">
        <v>144</v>
      </c>
      <c r="B558" s="11">
        <v>26024</v>
      </c>
      <c r="C558" s="11">
        <f t="shared" si="446"/>
        <v>47941.80000000001</v>
      </c>
      <c r="D558" s="11">
        <f t="shared" si="440"/>
        <v>60475.800000000017</v>
      </c>
      <c r="E558" s="11">
        <v>13490</v>
      </c>
      <c r="F558" s="4">
        <f t="shared" si="441"/>
        <v>12</v>
      </c>
      <c r="G558" s="25">
        <f t="shared" si="442"/>
        <v>725709.60000000021</v>
      </c>
      <c r="H558" s="1">
        <f t="shared" si="443"/>
        <v>1</v>
      </c>
      <c r="I558" s="26">
        <f t="shared" si="444"/>
        <v>124060</v>
      </c>
      <c r="J558" s="26">
        <f t="shared" si="445"/>
        <v>849769.60000000021</v>
      </c>
      <c r="S558">
        <f t="shared" si="447"/>
        <v>21</v>
      </c>
    </row>
    <row r="559" spans="1:19" x14ac:dyDescent="0.25">
      <c r="A559" s="1">
        <v>145</v>
      </c>
      <c r="B559" s="11">
        <v>15891.4</v>
      </c>
      <c r="C559" s="11">
        <f t="shared" si="446"/>
        <v>60475.800000000017</v>
      </c>
      <c r="D559" s="11">
        <f t="shared" si="440"/>
        <v>64976.200000000012</v>
      </c>
      <c r="E559" s="11">
        <v>11391</v>
      </c>
      <c r="F559" s="4">
        <f t="shared" si="441"/>
        <v>12</v>
      </c>
      <c r="G559" s="25">
        <f t="shared" si="442"/>
        <v>779714.40000000014</v>
      </c>
      <c r="H559" s="1">
        <f t="shared" si="443"/>
        <v>1</v>
      </c>
      <c r="I559" s="26">
        <f t="shared" si="444"/>
        <v>124060</v>
      </c>
      <c r="J559" s="26">
        <f t="shared" si="445"/>
        <v>903774.40000000014</v>
      </c>
      <c r="S559">
        <f t="shared" si="447"/>
        <v>21</v>
      </c>
    </row>
    <row r="560" spans="1:19" x14ac:dyDescent="0.25">
      <c r="A560" s="1">
        <v>146</v>
      </c>
      <c r="B560" s="11">
        <v>0</v>
      </c>
      <c r="C560" s="11">
        <f t="shared" si="446"/>
        <v>64976.200000000012</v>
      </c>
      <c r="D560" s="11">
        <f t="shared" si="440"/>
        <v>64976.200000000012</v>
      </c>
      <c r="E560" s="11">
        <v>0</v>
      </c>
      <c r="F560" s="4">
        <f t="shared" si="441"/>
        <v>12</v>
      </c>
      <c r="G560" s="25">
        <f t="shared" si="442"/>
        <v>779714.40000000014</v>
      </c>
      <c r="H560" s="1">
        <f t="shared" si="443"/>
        <v>0</v>
      </c>
      <c r="I560" s="26">
        <f t="shared" si="444"/>
        <v>0</v>
      </c>
      <c r="J560" s="26">
        <f t="shared" si="445"/>
        <v>779714.40000000014</v>
      </c>
      <c r="S560">
        <f t="shared" si="447"/>
        <v>21</v>
      </c>
    </row>
    <row r="561" spans="1:19" x14ac:dyDescent="0.25">
      <c r="A561" s="1">
        <v>147</v>
      </c>
      <c r="B561" s="11">
        <v>0</v>
      </c>
      <c r="C561" s="11">
        <f t="shared" si="446"/>
        <v>64976.200000000012</v>
      </c>
      <c r="D561" s="11">
        <f t="shared" si="440"/>
        <v>52251.200000000012</v>
      </c>
      <c r="E561" s="11">
        <v>12725</v>
      </c>
      <c r="F561" s="4">
        <f t="shared" si="441"/>
        <v>12</v>
      </c>
      <c r="G561" s="25">
        <f t="shared" si="442"/>
        <v>627014.40000000014</v>
      </c>
      <c r="H561" s="1">
        <f t="shared" si="443"/>
        <v>0</v>
      </c>
      <c r="I561" s="26">
        <f t="shared" si="444"/>
        <v>0</v>
      </c>
      <c r="J561" s="26">
        <f t="shared" si="445"/>
        <v>627014.40000000014</v>
      </c>
      <c r="S561">
        <f t="shared" si="447"/>
        <v>21</v>
      </c>
    </row>
    <row r="562" spans="1:19" x14ac:dyDescent="0.25">
      <c r="A562" s="1">
        <v>148</v>
      </c>
      <c r="B562" s="11">
        <v>0</v>
      </c>
      <c r="C562" s="11">
        <f t="shared" si="446"/>
        <v>52251.200000000012</v>
      </c>
      <c r="D562" s="11">
        <f t="shared" si="440"/>
        <v>52251.200000000012</v>
      </c>
      <c r="E562" s="11">
        <v>0</v>
      </c>
      <c r="F562" s="4">
        <f t="shared" si="441"/>
        <v>12</v>
      </c>
      <c r="G562" s="25">
        <f t="shared" si="442"/>
        <v>627014.40000000014</v>
      </c>
      <c r="H562" s="1">
        <f t="shared" si="443"/>
        <v>0</v>
      </c>
      <c r="I562" s="26">
        <f t="shared" si="444"/>
        <v>0</v>
      </c>
      <c r="J562" s="26">
        <f t="shared" si="445"/>
        <v>627014.40000000014</v>
      </c>
      <c r="S562">
        <f t="shared" si="447"/>
        <v>22</v>
      </c>
    </row>
    <row r="563" spans="1:19" x14ac:dyDescent="0.25">
      <c r="A563" s="1">
        <v>149</v>
      </c>
      <c r="B563" s="11">
        <v>0</v>
      </c>
      <c r="C563" s="11">
        <f t="shared" si="446"/>
        <v>52251.200000000012</v>
      </c>
      <c r="D563" s="11">
        <f t="shared" si="440"/>
        <v>52251.200000000012</v>
      </c>
      <c r="E563" s="11">
        <v>0</v>
      </c>
      <c r="F563" s="4">
        <f t="shared" si="441"/>
        <v>12</v>
      </c>
      <c r="G563" s="25">
        <f t="shared" si="442"/>
        <v>627014.40000000014</v>
      </c>
      <c r="H563" s="1">
        <f t="shared" si="443"/>
        <v>0</v>
      </c>
      <c r="I563" s="26">
        <f t="shared" si="444"/>
        <v>0</v>
      </c>
      <c r="J563" s="26">
        <f t="shared" si="445"/>
        <v>627014.40000000014</v>
      </c>
      <c r="O563">
        <f>O565/$M$417</f>
        <v>18</v>
      </c>
      <c r="S563">
        <f t="shared" si="447"/>
        <v>22</v>
      </c>
    </row>
    <row r="564" spans="1:19" x14ac:dyDescent="0.25">
      <c r="A564" s="1">
        <v>150</v>
      </c>
      <c r="B564" s="11">
        <v>0</v>
      </c>
      <c r="C564" s="11">
        <f t="shared" si="446"/>
        <v>52251.200000000012</v>
      </c>
      <c r="D564" s="11">
        <f t="shared" si="440"/>
        <v>52251.200000000012</v>
      </c>
      <c r="E564" s="11">
        <v>0</v>
      </c>
      <c r="F564" s="4">
        <f t="shared" si="441"/>
        <v>12</v>
      </c>
      <c r="G564" s="25">
        <f t="shared" si="442"/>
        <v>627014.40000000014</v>
      </c>
      <c r="H564" s="1">
        <f t="shared" si="443"/>
        <v>0</v>
      </c>
      <c r="I564" s="26">
        <f t="shared" si="444"/>
        <v>0</v>
      </c>
      <c r="J564" s="26">
        <f t="shared" si="445"/>
        <v>627014.40000000014</v>
      </c>
      <c r="S564">
        <f t="shared" si="447"/>
        <v>22</v>
      </c>
    </row>
    <row r="565" spans="1:19" s="35" customFormat="1" ht="15.75" thickBot="1" x14ac:dyDescent="0.3">
      <c r="A565" s="29">
        <v>151</v>
      </c>
      <c r="B565" s="21">
        <v>0</v>
      </c>
      <c r="C565" s="11">
        <f t="shared" si="446"/>
        <v>52251.200000000012</v>
      </c>
      <c r="D565" s="11">
        <f t="shared" si="440"/>
        <v>52251.200000000012</v>
      </c>
      <c r="E565" s="11">
        <v>0</v>
      </c>
      <c r="F565" s="4">
        <f t="shared" si="441"/>
        <v>12</v>
      </c>
      <c r="G565" s="43">
        <f t="shared" si="442"/>
        <v>627014.40000000014</v>
      </c>
      <c r="H565" s="29">
        <f t="shared" si="443"/>
        <v>0</v>
      </c>
      <c r="I565" s="26">
        <f t="shared" si="444"/>
        <v>0</v>
      </c>
      <c r="J565" s="30">
        <f t="shared" si="445"/>
        <v>627014.40000000014</v>
      </c>
      <c r="K565" s="31">
        <f>SUM(J535:J565)</f>
        <v>14532352.800000004</v>
      </c>
      <c r="L565" s="32" t="s">
        <v>114</v>
      </c>
      <c r="M565" s="28">
        <f>SUM(G535:G565)</f>
        <v>12299272.800000004</v>
      </c>
      <c r="N565" s="33" t="s">
        <v>70</v>
      </c>
      <c r="O565" s="34">
        <f>SUM(I535:I565)</f>
        <v>2233080</v>
      </c>
      <c r="P565"/>
      <c r="Q565"/>
      <c r="S565">
        <f t="shared" si="447"/>
        <v>22</v>
      </c>
    </row>
    <row r="566" spans="1:19" x14ac:dyDescent="0.25">
      <c r="A566" s="36">
        <v>152</v>
      </c>
      <c r="B566" s="22">
        <v>0</v>
      </c>
      <c r="C566" s="11">
        <f t="shared" si="446"/>
        <v>52251.200000000012</v>
      </c>
      <c r="D566" s="11">
        <f t="shared" si="440"/>
        <v>52251.200000000012</v>
      </c>
      <c r="E566" s="11">
        <v>0</v>
      </c>
      <c r="F566" s="4">
        <f t="shared" si="441"/>
        <v>12</v>
      </c>
      <c r="G566" s="44">
        <f t="shared" si="442"/>
        <v>627014.40000000014</v>
      </c>
      <c r="H566" s="36">
        <f t="shared" si="443"/>
        <v>0</v>
      </c>
      <c r="I566" s="26">
        <f t="shared" si="444"/>
        <v>0</v>
      </c>
      <c r="J566" s="37">
        <f t="shared" si="445"/>
        <v>627014.40000000014</v>
      </c>
      <c r="S566">
        <f t="shared" si="447"/>
        <v>22</v>
      </c>
    </row>
    <row r="567" spans="1:19" x14ac:dyDescent="0.25">
      <c r="A567" s="1">
        <v>153</v>
      </c>
      <c r="B567" s="11">
        <v>0</v>
      </c>
      <c r="C567" s="11">
        <f t="shared" si="446"/>
        <v>52251.200000000012</v>
      </c>
      <c r="D567" s="11">
        <f t="shared" si="440"/>
        <v>52251.200000000012</v>
      </c>
      <c r="E567" s="11">
        <v>0</v>
      </c>
      <c r="F567" s="4">
        <f t="shared" si="441"/>
        <v>12</v>
      </c>
      <c r="G567" s="25">
        <f t="shared" si="442"/>
        <v>627014.40000000014</v>
      </c>
      <c r="H567" s="1">
        <f t="shared" si="443"/>
        <v>0</v>
      </c>
      <c r="I567" s="26">
        <f t="shared" si="444"/>
        <v>0</v>
      </c>
      <c r="J567" s="26">
        <f t="shared" si="445"/>
        <v>627014.40000000014</v>
      </c>
      <c r="S567">
        <f t="shared" si="447"/>
        <v>22</v>
      </c>
    </row>
    <row r="568" spans="1:19" x14ac:dyDescent="0.25">
      <c r="A568" s="1">
        <v>154</v>
      </c>
      <c r="B568" s="11">
        <v>0</v>
      </c>
      <c r="C568" s="11">
        <f t="shared" si="446"/>
        <v>52251.200000000012</v>
      </c>
      <c r="D568" s="11">
        <f t="shared" si="440"/>
        <v>52251.200000000012</v>
      </c>
      <c r="E568" s="11">
        <v>0</v>
      </c>
      <c r="F568" s="4">
        <f t="shared" si="441"/>
        <v>12</v>
      </c>
      <c r="G568" s="25">
        <f t="shared" si="442"/>
        <v>627014.40000000014</v>
      </c>
      <c r="H568" s="1">
        <f t="shared" si="443"/>
        <v>0</v>
      </c>
      <c r="I568" s="26">
        <f t="shared" si="444"/>
        <v>0</v>
      </c>
      <c r="J568" s="26">
        <f t="shared" si="445"/>
        <v>627014.40000000014</v>
      </c>
      <c r="S568">
        <f t="shared" si="447"/>
        <v>22</v>
      </c>
    </row>
    <row r="569" spans="1:19" x14ac:dyDescent="0.25">
      <c r="A569" s="1">
        <v>155</v>
      </c>
      <c r="B569" s="11">
        <v>0</v>
      </c>
      <c r="C569" s="11">
        <f t="shared" si="446"/>
        <v>52251.200000000012</v>
      </c>
      <c r="D569" s="11">
        <f t="shared" si="440"/>
        <v>52251.200000000012</v>
      </c>
      <c r="E569" s="11">
        <v>0</v>
      </c>
      <c r="F569" s="4">
        <f t="shared" si="441"/>
        <v>12</v>
      </c>
      <c r="G569" s="25">
        <f t="shared" si="442"/>
        <v>627014.40000000014</v>
      </c>
      <c r="H569" s="1">
        <f t="shared" si="443"/>
        <v>0</v>
      </c>
      <c r="I569" s="26">
        <f t="shared" si="444"/>
        <v>0</v>
      </c>
      <c r="J569" s="26">
        <f t="shared" si="445"/>
        <v>627014.40000000014</v>
      </c>
      <c r="S569">
        <f t="shared" si="447"/>
        <v>23</v>
      </c>
    </row>
    <row r="570" spans="1:19" x14ac:dyDescent="0.25">
      <c r="A570" s="1">
        <v>156</v>
      </c>
      <c r="B570" s="11">
        <v>0</v>
      </c>
      <c r="C570" s="11">
        <f t="shared" si="446"/>
        <v>52251.200000000012</v>
      </c>
      <c r="D570" s="11">
        <f t="shared" si="440"/>
        <v>52251.200000000012</v>
      </c>
      <c r="E570" s="11">
        <v>0</v>
      </c>
      <c r="F570" s="4">
        <f t="shared" si="441"/>
        <v>12</v>
      </c>
      <c r="G570" s="25">
        <f t="shared" si="442"/>
        <v>627014.40000000014</v>
      </c>
      <c r="H570" s="1">
        <f t="shared" si="443"/>
        <v>0</v>
      </c>
      <c r="I570" s="26">
        <f t="shared" si="444"/>
        <v>0</v>
      </c>
      <c r="J570" s="26">
        <f t="shared" si="445"/>
        <v>627014.40000000014</v>
      </c>
      <c r="S570">
        <f t="shared" si="447"/>
        <v>23</v>
      </c>
    </row>
    <row r="571" spans="1:19" x14ac:dyDescent="0.25">
      <c r="A571" s="1">
        <v>157</v>
      </c>
      <c r="B571" s="11">
        <v>0</v>
      </c>
      <c r="C571" s="11">
        <f t="shared" si="446"/>
        <v>52251.200000000012</v>
      </c>
      <c r="D571" s="11">
        <f t="shared" si="440"/>
        <v>39017.200000000012</v>
      </c>
      <c r="E571" s="11">
        <v>13234</v>
      </c>
      <c r="F571" s="4">
        <f t="shared" si="441"/>
        <v>12</v>
      </c>
      <c r="G571" s="25">
        <f t="shared" si="442"/>
        <v>468206.40000000014</v>
      </c>
      <c r="H571" s="1">
        <f t="shared" si="443"/>
        <v>0</v>
      </c>
      <c r="I571" s="26">
        <f t="shared" si="444"/>
        <v>0</v>
      </c>
      <c r="J571" s="26">
        <f t="shared" si="445"/>
        <v>468206.40000000014</v>
      </c>
      <c r="S571">
        <f t="shared" si="447"/>
        <v>23</v>
      </c>
    </row>
    <row r="572" spans="1:19" x14ac:dyDescent="0.25">
      <c r="A572" s="1">
        <v>158</v>
      </c>
      <c r="B572" s="11">
        <v>0</v>
      </c>
      <c r="C572" s="11">
        <f t="shared" si="446"/>
        <v>39017.200000000012</v>
      </c>
      <c r="D572" s="11">
        <f t="shared" si="440"/>
        <v>27242.200000000012</v>
      </c>
      <c r="E572" s="11">
        <v>11775</v>
      </c>
      <c r="F572" s="4">
        <f t="shared" si="441"/>
        <v>12</v>
      </c>
      <c r="G572" s="25">
        <f t="shared" si="442"/>
        <v>326906.40000000014</v>
      </c>
      <c r="H572" s="1">
        <f t="shared" si="443"/>
        <v>0</v>
      </c>
      <c r="I572" s="26">
        <f t="shared" si="444"/>
        <v>0</v>
      </c>
      <c r="J572" s="26">
        <f t="shared" si="445"/>
        <v>326906.40000000014</v>
      </c>
      <c r="S572">
        <f t="shared" si="447"/>
        <v>23</v>
      </c>
    </row>
    <row r="573" spans="1:19" x14ac:dyDescent="0.25">
      <c r="A573" s="1">
        <v>159</v>
      </c>
      <c r="B573" s="11">
        <v>0</v>
      </c>
      <c r="C573" s="11">
        <f t="shared" si="446"/>
        <v>27242.200000000012</v>
      </c>
      <c r="D573" s="11">
        <f t="shared" si="440"/>
        <v>12932.200000000012</v>
      </c>
      <c r="E573" s="11">
        <v>14310</v>
      </c>
      <c r="F573" s="4">
        <f t="shared" si="441"/>
        <v>12</v>
      </c>
      <c r="G573" s="25">
        <f t="shared" si="442"/>
        <v>155186.40000000014</v>
      </c>
      <c r="H573" s="1">
        <f t="shared" si="443"/>
        <v>0</v>
      </c>
      <c r="I573" s="26">
        <f t="shared" si="444"/>
        <v>0</v>
      </c>
      <c r="J573" s="26">
        <f t="shared" si="445"/>
        <v>155186.40000000014</v>
      </c>
      <c r="S573">
        <f t="shared" si="447"/>
        <v>23</v>
      </c>
    </row>
    <row r="574" spans="1:19" x14ac:dyDescent="0.25">
      <c r="A574" s="1">
        <v>160</v>
      </c>
      <c r="B574" s="11">
        <v>19331</v>
      </c>
      <c r="C574" s="11">
        <f t="shared" si="446"/>
        <v>12932.200000000012</v>
      </c>
      <c r="D574" s="11">
        <f t="shared" si="440"/>
        <v>32263.200000000012</v>
      </c>
      <c r="E574" s="11">
        <v>0</v>
      </c>
      <c r="F574" s="4">
        <f t="shared" si="441"/>
        <v>12</v>
      </c>
      <c r="G574" s="25">
        <f t="shared" si="442"/>
        <v>387158.40000000014</v>
      </c>
      <c r="H574" s="1">
        <f t="shared" si="443"/>
        <v>1</v>
      </c>
      <c r="I574" s="26">
        <f t="shared" si="444"/>
        <v>124060</v>
      </c>
      <c r="J574" s="26">
        <f t="shared" si="445"/>
        <v>511218.40000000014</v>
      </c>
      <c r="S574">
        <f t="shared" si="447"/>
        <v>23</v>
      </c>
    </row>
    <row r="575" spans="1:19" x14ac:dyDescent="0.25">
      <c r="A575" s="1">
        <v>161</v>
      </c>
      <c r="B575" s="11">
        <v>15795.2</v>
      </c>
      <c r="C575" s="11">
        <f t="shared" si="446"/>
        <v>32263.200000000012</v>
      </c>
      <c r="D575" s="11">
        <f t="shared" si="440"/>
        <v>35005.400000000009</v>
      </c>
      <c r="E575" s="11">
        <v>13053</v>
      </c>
      <c r="F575" s="4">
        <f t="shared" si="441"/>
        <v>12</v>
      </c>
      <c r="G575" s="25">
        <f t="shared" si="442"/>
        <v>420064.8000000001</v>
      </c>
      <c r="H575" s="1">
        <f t="shared" si="443"/>
        <v>1</v>
      </c>
      <c r="I575" s="26">
        <f t="shared" si="444"/>
        <v>124060</v>
      </c>
      <c r="J575" s="26">
        <f t="shared" si="445"/>
        <v>544124.80000000005</v>
      </c>
      <c r="S575">
        <f t="shared" si="447"/>
        <v>23</v>
      </c>
    </row>
    <row r="576" spans="1:19" x14ac:dyDescent="0.25">
      <c r="A576" s="1">
        <v>162</v>
      </c>
      <c r="B576" s="11">
        <v>24796.2</v>
      </c>
      <c r="C576" s="11">
        <f t="shared" si="446"/>
        <v>35005.400000000009</v>
      </c>
      <c r="D576" s="11">
        <f t="shared" si="440"/>
        <v>46391.600000000006</v>
      </c>
      <c r="E576" s="11">
        <v>13410</v>
      </c>
      <c r="F576" s="4">
        <f t="shared" si="441"/>
        <v>12</v>
      </c>
      <c r="G576" s="25">
        <f t="shared" si="442"/>
        <v>556699.20000000007</v>
      </c>
      <c r="H576" s="1">
        <f t="shared" si="443"/>
        <v>1</v>
      </c>
      <c r="I576" s="26">
        <f t="shared" si="444"/>
        <v>124060</v>
      </c>
      <c r="J576" s="26">
        <f t="shared" si="445"/>
        <v>680759.20000000007</v>
      </c>
      <c r="S576">
        <f t="shared" si="447"/>
        <v>24</v>
      </c>
    </row>
    <row r="577" spans="1:19" x14ac:dyDescent="0.25">
      <c r="A577" s="1">
        <v>163</v>
      </c>
      <c r="B577" s="11">
        <v>0</v>
      </c>
      <c r="C577" s="11">
        <f t="shared" si="446"/>
        <v>46391.600000000006</v>
      </c>
      <c r="D577" s="11">
        <f t="shared" si="440"/>
        <v>46391.600000000006</v>
      </c>
      <c r="E577" s="11">
        <v>0</v>
      </c>
      <c r="F577" s="4">
        <f t="shared" si="441"/>
        <v>12</v>
      </c>
      <c r="G577" s="25">
        <f t="shared" si="442"/>
        <v>556699.20000000007</v>
      </c>
      <c r="H577" s="1">
        <f t="shared" si="443"/>
        <v>0</v>
      </c>
      <c r="I577" s="26">
        <f t="shared" si="444"/>
        <v>0</v>
      </c>
      <c r="J577" s="26">
        <f t="shared" si="445"/>
        <v>556699.20000000007</v>
      </c>
      <c r="S577">
        <f t="shared" si="447"/>
        <v>24</v>
      </c>
    </row>
    <row r="578" spans="1:19" x14ac:dyDescent="0.25">
      <c r="A578" s="1">
        <v>164</v>
      </c>
      <c r="B578" s="11">
        <v>16150</v>
      </c>
      <c r="C578" s="11">
        <f t="shared" si="446"/>
        <v>46391.600000000006</v>
      </c>
      <c r="D578" s="11">
        <f t="shared" si="440"/>
        <v>48545.600000000006</v>
      </c>
      <c r="E578" s="11">
        <v>13996</v>
      </c>
      <c r="F578" s="4">
        <f t="shared" si="441"/>
        <v>12</v>
      </c>
      <c r="G578" s="25">
        <f t="shared" si="442"/>
        <v>582547.20000000007</v>
      </c>
      <c r="H578" s="1">
        <f t="shared" si="443"/>
        <v>1</v>
      </c>
      <c r="I578" s="26">
        <f t="shared" si="444"/>
        <v>124060</v>
      </c>
      <c r="J578" s="26">
        <f t="shared" si="445"/>
        <v>706607.20000000007</v>
      </c>
      <c r="S578">
        <f t="shared" si="447"/>
        <v>24</v>
      </c>
    </row>
    <row r="579" spans="1:19" x14ac:dyDescent="0.25">
      <c r="A579" s="1">
        <v>165</v>
      </c>
      <c r="B579" s="11">
        <v>25720</v>
      </c>
      <c r="C579" s="11">
        <f t="shared" si="446"/>
        <v>48545.600000000006</v>
      </c>
      <c r="D579" s="11">
        <f t="shared" si="440"/>
        <v>58855.600000000006</v>
      </c>
      <c r="E579" s="11">
        <v>15410</v>
      </c>
      <c r="F579" s="4">
        <f t="shared" si="441"/>
        <v>12</v>
      </c>
      <c r="G579" s="25">
        <f t="shared" si="442"/>
        <v>706267.20000000007</v>
      </c>
      <c r="H579" s="1">
        <f t="shared" si="443"/>
        <v>1</v>
      </c>
      <c r="I579" s="26">
        <f t="shared" si="444"/>
        <v>124060</v>
      </c>
      <c r="J579" s="26">
        <f t="shared" si="445"/>
        <v>830327.20000000007</v>
      </c>
      <c r="S579">
        <f t="shared" si="447"/>
        <v>24</v>
      </c>
    </row>
    <row r="580" spans="1:19" x14ac:dyDescent="0.25">
      <c r="A580" s="1">
        <v>166</v>
      </c>
      <c r="B580" s="11">
        <v>16970</v>
      </c>
      <c r="C580" s="11">
        <f t="shared" si="446"/>
        <v>58855.600000000006</v>
      </c>
      <c r="D580" s="11">
        <f t="shared" si="440"/>
        <v>62983.600000000006</v>
      </c>
      <c r="E580" s="11">
        <v>12842</v>
      </c>
      <c r="F580" s="4">
        <f t="shared" si="441"/>
        <v>12</v>
      </c>
      <c r="G580" s="25">
        <f t="shared" si="442"/>
        <v>755803.20000000007</v>
      </c>
      <c r="H580" s="1">
        <f t="shared" si="443"/>
        <v>1</v>
      </c>
      <c r="I580" s="26">
        <f t="shared" si="444"/>
        <v>124060</v>
      </c>
      <c r="J580" s="26">
        <f t="shared" si="445"/>
        <v>879863.20000000007</v>
      </c>
      <c r="S580">
        <f t="shared" si="447"/>
        <v>24</v>
      </c>
    </row>
    <row r="581" spans="1:19" x14ac:dyDescent="0.25">
      <c r="A581" s="1">
        <v>167</v>
      </c>
      <c r="B581" s="11">
        <v>18321</v>
      </c>
      <c r="C581" s="11">
        <f t="shared" si="446"/>
        <v>62983.600000000006</v>
      </c>
      <c r="D581" s="11">
        <f t="shared" si="440"/>
        <v>70052.600000000006</v>
      </c>
      <c r="E581" s="11">
        <v>11252</v>
      </c>
      <c r="F581" s="4">
        <f t="shared" si="441"/>
        <v>12</v>
      </c>
      <c r="G581" s="25">
        <f t="shared" si="442"/>
        <v>840631.20000000007</v>
      </c>
      <c r="H581" s="1">
        <f t="shared" si="443"/>
        <v>1</v>
      </c>
      <c r="I581" s="26">
        <f t="shared" si="444"/>
        <v>124060</v>
      </c>
      <c r="J581" s="26">
        <f t="shared" si="445"/>
        <v>964691.20000000007</v>
      </c>
      <c r="S581">
        <f t="shared" si="447"/>
        <v>24</v>
      </c>
    </row>
    <row r="582" spans="1:19" x14ac:dyDescent="0.25">
      <c r="A582" s="1">
        <v>168</v>
      </c>
      <c r="B582" s="11">
        <v>17246</v>
      </c>
      <c r="C582" s="11">
        <f t="shared" si="446"/>
        <v>70052.600000000006</v>
      </c>
      <c r="D582" s="11">
        <f t="shared" si="440"/>
        <v>76300.600000000006</v>
      </c>
      <c r="E582" s="11">
        <v>10998</v>
      </c>
      <c r="F582" s="4">
        <f t="shared" si="441"/>
        <v>12</v>
      </c>
      <c r="G582" s="25">
        <f t="shared" si="442"/>
        <v>915607.20000000007</v>
      </c>
      <c r="H582" s="1">
        <f t="shared" si="443"/>
        <v>1</v>
      </c>
      <c r="I582" s="26">
        <f t="shared" si="444"/>
        <v>124060</v>
      </c>
      <c r="J582" s="26">
        <f t="shared" si="445"/>
        <v>1039667.2000000001</v>
      </c>
      <c r="S582">
        <f t="shared" si="447"/>
        <v>24</v>
      </c>
    </row>
    <row r="583" spans="1:19" x14ac:dyDescent="0.25">
      <c r="A583" s="1">
        <v>169</v>
      </c>
      <c r="B583" s="11">
        <v>0</v>
      </c>
      <c r="C583" s="11">
        <f t="shared" si="446"/>
        <v>76300.600000000006</v>
      </c>
      <c r="D583" s="11">
        <f t="shared" si="440"/>
        <v>63806.600000000006</v>
      </c>
      <c r="E583" s="11">
        <v>12494</v>
      </c>
      <c r="F583" s="4">
        <f t="shared" si="441"/>
        <v>12</v>
      </c>
      <c r="G583" s="25">
        <f t="shared" si="442"/>
        <v>765679.20000000007</v>
      </c>
      <c r="H583" s="1">
        <f t="shared" si="443"/>
        <v>0</v>
      </c>
      <c r="I583" s="26">
        <f t="shared" si="444"/>
        <v>0</v>
      </c>
      <c r="J583" s="26">
        <f t="shared" si="445"/>
        <v>765679.20000000007</v>
      </c>
      <c r="S583">
        <f t="shared" si="447"/>
        <v>25</v>
      </c>
    </row>
    <row r="584" spans="1:19" x14ac:dyDescent="0.25">
      <c r="A584" s="1">
        <v>170</v>
      </c>
      <c r="B584" s="11">
        <v>0</v>
      </c>
      <c r="C584" s="11">
        <f t="shared" si="446"/>
        <v>63806.600000000006</v>
      </c>
      <c r="D584" s="11">
        <f t="shared" si="440"/>
        <v>63806.600000000006</v>
      </c>
      <c r="E584" s="11">
        <v>0</v>
      </c>
      <c r="F584" s="4">
        <f t="shared" si="441"/>
        <v>12</v>
      </c>
      <c r="G584" s="25">
        <f t="shared" si="442"/>
        <v>765679.20000000007</v>
      </c>
      <c r="H584" s="1">
        <f t="shared" si="443"/>
        <v>0</v>
      </c>
      <c r="I584" s="26">
        <f t="shared" si="444"/>
        <v>0</v>
      </c>
      <c r="J584" s="26">
        <f t="shared" si="445"/>
        <v>765679.20000000007</v>
      </c>
      <c r="S584">
        <f t="shared" si="447"/>
        <v>25</v>
      </c>
    </row>
    <row r="585" spans="1:19" x14ac:dyDescent="0.25">
      <c r="A585" s="1">
        <v>171</v>
      </c>
      <c r="B585" s="11">
        <v>0</v>
      </c>
      <c r="C585" s="11">
        <f t="shared" si="446"/>
        <v>63806.600000000006</v>
      </c>
      <c r="D585" s="11">
        <f t="shared" si="440"/>
        <v>49389.600000000006</v>
      </c>
      <c r="E585" s="11">
        <v>14417</v>
      </c>
      <c r="F585" s="4">
        <f t="shared" si="441"/>
        <v>12</v>
      </c>
      <c r="G585" s="25">
        <f t="shared" si="442"/>
        <v>592675.20000000007</v>
      </c>
      <c r="H585" s="1">
        <f t="shared" si="443"/>
        <v>0</v>
      </c>
      <c r="I585" s="26">
        <f t="shared" si="444"/>
        <v>0</v>
      </c>
      <c r="J585" s="26">
        <f t="shared" si="445"/>
        <v>592675.20000000007</v>
      </c>
      <c r="S585">
        <f t="shared" si="447"/>
        <v>25</v>
      </c>
    </row>
    <row r="586" spans="1:19" x14ac:dyDescent="0.25">
      <c r="A586" s="1">
        <v>172</v>
      </c>
      <c r="B586" s="11">
        <v>0</v>
      </c>
      <c r="C586" s="11">
        <f t="shared" si="446"/>
        <v>49389.600000000006</v>
      </c>
      <c r="D586" s="11">
        <f t="shared" si="440"/>
        <v>34585.600000000006</v>
      </c>
      <c r="E586" s="11">
        <v>14804</v>
      </c>
      <c r="F586" s="4">
        <f t="shared" si="441"/>
        <v>12</v>
      </c>
      <c r="G586" s="25">
        <f t="shared" si="442"/>
        <v>415027.20000000007</v>
      </c>
      <c r="H586" s="1">
        <f t="shared" si="443"/>
        <v>0</v>
      </c>
      <c r="I586" s="26">
        <f t="shared" si="444"/>
        <v>0</v>
      </c>
      <c r="J586" s="26">
        <f t="shared" si="445"/>
        <v>415027.20000000007</v>
      </c>
      <c r="S586">
        <f t="shared" si="447"/>
        <v>25</v>
      </c>
    </row>
    <row r="587" spans="1:19" x14ac:dyDescent="0.25">
      <c r="A587" s="1">
        <v>173</v>
      </c>
      <c r="B587" s="11">
        <v>0</v>
      </c>
      <c r="C587" s="11">
        <f t="shared" si="446"/>
        <v>34585.600000000006</v>
      </c>
      <c r="D587" s="11">
        <f t="shared" si="440"/>
        <v>23128.600000000006</v>
      </c>
      <c r="E587" s="11">
        <v>11457</v>
      </c>
      <c r="F587" s="4">
        <f t="shared" si="441"/>
        <v>12</v>
      </c>
      <c r="G587" s="25">
        <f t="shared" si="442"/>
        <v>277543.20000000007</v>
      </c>
      <c r="H587" s="1">
        <f t="shared" si="443"/>
        <v>0</v>
      </c>
      <c r="I587" s="26">
        <f t="shared" si="444"/>
        <v>0</v>
      </c>
      <c r="J587" s="26">
        <f t="shared" si="445"/>
        <v>277543.20000000007</v>
      </c>
      <c r="S587">
        <f t="shared" si="447"/>
        <v>25</v>
      </c>
    </row>
    <row r="588" spans="1:19" x14ac:dyDescent="0.25">
      <c r="A588" s="1">
        <v>174</v>
      </c>
      <c r="B588" s="11">
        <v>10000</v>
      </c>
      <c r="C588" s="11">
        <f t="shared" si="446"/>
        <v>23128.600000000006</v>
      </c>
      <c r="D588" s="11">
        <f t="shared" si="440"/>
        <v>19020.600000000006</v>
      </c>
      <c r="E588" s="11">
        <v>14108</v>
      </c>
      <c r="F588" s="4">
        <f t="shared" si="441"/>
        <v>12</v>
      </c>
      <c r="G588" s="25">
        <f t="shared" si="442"/>
        <v>228247.20000000007</v>
      </c>
      <c r="H588" s="1">
        <f t="shared" si="443"/>
        <v>1</v>
      </c>
      <c r="I588" s="26">
        <f t="shared" si="444"/>
        <v>124060</v>
      </c>
      <c r="J588" s="26">
        <f t="shared" si="445"/>
        <v>352307.20000000007</v>
      </c>
      <c r="S588">
        <f t="shared" si="447"/>
        <v>25</v>
      </c>
    </row>
    <row r="589" spans="1:19" x14ac:dyDescent="0.25">
      <c r="A589" s="1">
        <v>175</v>
      </c>
      <c r="B589" s="11">
        <v>0</v>
      </c>
      <c r="C589" s="11">
        <f t="shared" si="446"/>
        <v>19020.600000000006</v>
      </c>
      <c r="D589" s="11">
        <f t="shared" si="440"/>
        <v>3980.6000000000058</v>
      </c>
      <c r="E589" s="11">
        <v>15040</v>
      </c>
      <c r="F589" s="4">
        <f t="shared" si="441"/>
        <v>12</v>
      </c>
      <c r="G589" s="25">
        <f t="shared" si="442"/>
        <v>47767.20000000007</v>
      </c>
      <c r="H589" s="1">
        <f t="shared" si="443"/>
        <v>0</v>
      </c>
      <c r="I589" s="26">
        <f t="shared" si="444"/>
        <v>0</v>
      </c>
      <c r="J589" s="26">
        <f t="shared" si="445"/>
        <v>47767.20000000007</v>
      </c>
      <c r="S589">
        <f t="shared" si="447"/>
        <v>25</v>
      </c>
    </row>
    <row r="590" spans="1:19" x14ac:dyDescent="0.25">
      <c r="A590" s="1">
        <v>176</v>
      </c>
      <c r="B590" s="11">
        <v>13205</v>
      </c>
      <c r="C590" s="11">
        <f t="shared" si="446"/>
        <v>3980.6000000000058</v>
      </c>
      <c r="D590" s="11">
        <f t="shared" si="440"/>
        <v>1716.6000000000058</v>
      </c>
      <c r="E590" s="11">
        <v>15469</v>
      </c>
      <c r="F590" s="4">
        <f t="shared" si="441"/>
        <v>12</v>
      </c>
      <c r="G590" s="25">
        <f t="shared" si="442"/>
        <v>20599.20000000007</v>
      </c>
      <c r="H590" s="1">
        <f t="shared" si="443"/>
        <v>1</v>
      </c>
      <c r="I590" s="26">
        <f t="shared" si="444"/>
        <v>124060</v>
      </c>
      <c r="J590" s="26">
        <f t="shared" si="445"/>
        <v>144659.20000000007</v>
      </c>
      <c r="S590">
        <f t="shared" si="447"/>
        <v>26</v>
      </c>
    </row>
    <row r="591" spans="1:19" x14ac:dyDescent="0.25">
      <c r="A591" s="1">
        <v>177</v>
      </c>
      <c r="B591" s="11">
        <v>14799.6</v>
      </c>
      <c r="C591" s="11">
        <f t="shared" si="446"/>
        <v>1716.6000000000058</v>
      </c>
      <c r="D591" s="11">
        <f t="shared" si="440"/>
        <v>16516.200000000004</v>
      </c>
      <c r="E591" s="11">
        <v>0</v>
      </c>
      <c r="F591" s="4">
        <f t="shared" si="441"/>
        <v>12</v>
      </c>
      <c r="G591" s="25">
        <f t="shared" si="442"/>
        <v>198194.40000000005</v>
      </c>
      <c r="H591" s="1">
        <f t="shared" si="443"/>
        <v>1</v>
      </c>
      <c r="I591" s="26">
        <f t="shared" si="444"/>
        <v>124060</v>
      </c>
      <c r="J591" s="26">
        <f t="shared" si="445"/>
        <v>322254.40000000002</v>
      </c>
      <c r="S591">
        <f t="shared" si="447"/>
        <v>26</v>
      </c>
    </row>
    <row r="592" spans="1:19" x14ac:dyDescent="0.25">
      <c r="A592" s="1">
        <v>178</v>
      </c>
      <c r="B592" s="11">
        <v>9216.4</v>
      </c>
      <c r="C592" s="11">
        <f t="shared" si="446"/>
        <v>16516.200000000004</v>
      </c>
      <c r="D592" s="11">
        <f t="shared" si="440"/>
        <v>14708.600000000006</v>
      </c>
      <c r="E592" s="11">
        <v>11024</v>
      </c>
      <c r="F592" s="4">
        <f t="shared" si="441"/>
        <v>12</v>
      </c>
      <c r="G592" s="25">
        <f t="shared" si="442"/>
        <v>176503.20000000007</v>
      </c>
      <c r="H592" s="1">
        <f t="shared" si="443"/>
        <v>1</v>
      </c>
      <c r="I592" s="26">
        <f t="shared" si="444"/>
        <v>124060</v>
      </c>
      <c r="J592" s="26">
        <f t="shared" si="445"/>
        <v>300563.20000000007</v>
      </c>
      <c r="S592">
        <f t="shared" si="447"/>
        <v>26</v>
      </c>
    </row>
    <row r="593" spans="1:19" x14ac:dyDescent="0.25">
      <c r="A593" s="1">
        <v>179</v>
      </c>
      <c r="B593" s="11">
        <v>19001.400000000001</v>
      </c>
      <c r="C593" s="11">
        <f t="shared" si="446"/>
        <v>14708.600000000006</v>
      </c>
      <c r="D593" s="11">
        <f t="shared" si="440"/>
        <v>20071.000000000007</v>
      </c>
      <c r="E593" s="11">
        <v>13639</v>
      </c>
      <c r="F593" s="4">
        <f t="shared" si="441"/>
        <v>12</v>
      </c>
      <c r="G593" s="25">
        <f t="shared" si="442"/>
        <v>240852.00000000009</v>
      </c>
      <c r="H593" s="1">
        <f t="shared" si="443"/>
        <v>1</v>
      </c>
      <c r="I593" s="26">
        <f t="shared" si="444"/>
        <v>124060</v>
      </c>
      <c r="J593" s="26">
        <f t="shared" si="445"/>
        <v>364912.00000000012</v>
      </c>
      <c r="O593">
        <f>O595/$M$417</f>
        <v>14</v>
      </c>
      <c r="S593">
        <f t="shared" si="447"/>
        <v>26</v>
      </c>
    </row>
    <row r="594" spans="1:19" x14ac:dyDescent="0.25">
      <c r="A594" s="1">
        <v>180</v>
      </c>
      <c r="B594" s="11">
        <v>0</v>
      </c>
      <c r="C594" s="11">
        <f t="shared" si="446"/>
        <v>20071.000000000007</v>
      </c>
      <c r="D594" s="11">
        <f t="shared" si="440"/>
        <v>7497.0000000000073</v>
      </c>
      <c r="E594" s="11">
        <v>12574</v>
      </c>
      <c r="F594" s="4">
        <f t="shared" si="441"/>
        <v>12</v>
      </c>
      <c r="G594" s="25">
        <f t="shared" si="442"/>
        <v>89964.000000000087</v>
      </c>
      <c r="H594" s="1">
        <f t="shared" si="443"/>
        <v>0</v>
      </c>
      <c r="I594" s="26">
        <f t="shared" si="444"/>
        <v>0</v>
      </c>
      <c r="J594" s="26">
        <f t="shared" si="445"/>
        <v>89964.000000000087</v>
      </c>
      <c r="S594">
        <f t="shared" si="447"/>
        <v>26</v>
      </c>
    </row>
    <row r="595" spans="1:19" s="35" customFormat="1" ht="15.75" thickBot="1" x14ac:dyDescent="0.3">
      <c r="A595" s="29">
        <v>181</v>
      </c>
      <c r="B595" s="21">
        <v>26481.5</v>
      </c>
      <c r="C595" s="11">
        <f t="shared" si="446"/>
        <v>7497.0000000000073</v>
      </c>
      <c r="D595" s="11">
        <f t="shared" si="440"/>
        <v>19842.500000000007</v>
      </c>
      <c r="E595" s="11">
        <v>14136</v>
      </c>
      <c r="F595" s="4">
        <f t="shared" si="441"/>
        <v>12</v>
      </c>
      <c r="G595" s="43">
        <f t="shared" si="442"/>
        <v>238110.00000000009</v>
      </c>
      <c r="H595" s="29">
        <f t="shared" si="443"/>
        <v>1</v>
      </c>
      <c r="I595" s="26">
        <f t="shared" si="444"/>
        <v>124060</v>
      </c>
      <c r="J595" s="30">
        <f t="shared" si="445"/>
        <v>362170.00000000012</v>
      </c>
      <c r="K595" s="31">
        <f>SUM(J566:J595)</f>
        <v>15600529.999999994</v>
      </c>
      <c r="L595" s="32" t="s">
        <v>114</v>
      </c>
      <c r="M595" s="28">
        <f>SUM(G566:G595)</f>
        <v>13863689.999999996</v>
      </c>
      <c r="N595" s="33" t="s">
        <v>70</v>
      </c>
      <c r="O595" s="34">
        <f>SUM(I566:I595)</f>
        <v>1736840</v>
      </c>
      <c r="P595"/>
      <c r="Q595"/>
      <c r="S595">
        <f t="shared" si="447"/>
        <v>26</v>
      </c>
    </row>
    <row r="596" spans="1:19" x14ac:dyDescent="0.25">
      <c r="A596" s="36">
        <v>182</v>
      </c>
      <c r="B596" s="22">
        <v>11999.2</v>
      </c>
      <c r="C596" s="11">
        <f t="shared" si="446"/>
        <v>19842.500000000007</v>
      </c>
      <c r="D596" s="11">
        <f t="shared" si="440"/>
        <v>17683.700000000008</v>
      </c>
      <c r="E596" s="11">
        <v>14158</v>
      </c>
      <c r="F596" s="4">
        <f t="shared" si="441"/>
        <v>12</v>
      </c>
      <c r="G596" s="44">
        <f t="shared" si="442"/>
        <v>212204.40000000008</v>
      </c>
      <c r="H596" s="36">
        <f t="shared" si="443"/>
        <v>1</v>
      </c>
      <c r="I596" s="26">
        <f t="shared" si="444"/>
        <v>124060</v>
      </c>
      <c r="J596" s="37">
        <f t="shared" si="445"/>
        <v>336264.40000000008</v>
      </c>
      <c r="S596">
        <f t="shared" si="447"/>
        <v>26</v>
      </c>
    </row>
    <row r="597" spans="1:19" x14ac:dyDescent="0.25">
      <c r="A597" s="1">
        <v>183</v>
      </c>
      <c r="B597" s="11">
        <v>9264.2000000000007</v>
      </c>
      <c r="C597" s="11">
        <f t="shared" si="446"/>
        <v>17683.700000000008</v>
      </c>
      <c r="D597" s="11">
        <f t="shared" si="440"/>
        <v>16039.900000000009</v>
      </c>
      <c r="E597" s="11">
        <v>10908</v>
      </c>
      <c r="F597" s="4">
        <f t="shared" si="441"/>
        <v>12</v>
      </c>
      <c r="G597" s="25">
        <f t="shared" si="442"/>
        <v>192478.8000000001</v>
      </c>
      <c r="H597" s="1">
        <f t="shared" si="443"/>
        <v>1</v>
      </c>
      <c r="I597" s="26">
        <f t="shared" si="444"/>
        <v>124060</v>
      </c>
      <c r="J597" s="26">
        <f t="shared" si="445"/>
        <v>316538.8000000001</v>
      </c>
      <c r="S597">
        <f t="shared" si="447"/>
        <v>27</v>
      </c>
    </row>
    <row r="598" spans="1:19" x14ac:dyDescent="0.25">
      <c r="A598" s="1">
        <v>184</v>
      </c>
      <c r="B598" s="11">
        <v>0</v>
      </c>
      <c r="C598" s="11">
        <f t="shared" si="446"/>
        <v>16039.900000000009</v>
      </c>
      <c r="D598" s="11">
        <f t="shared" si="440"/>
        <v>16039.900000000009</v>
      </c>
      <c r="E598" s="11">
        <v>0</v>
      </c>
      <c r="F598" s="4">
        <f t="shared" si="441"/>
        <v>12</v>
      </c>
      <c r="G598" s="25">
        <f t="shared" si="442"/>
        <v>192478.8000000001</v>
      </c>
      <c r="H598" s="1">
        <f t="shared" si="443"/>
        <v>0</v>
      </c>
      <c r="I598" s="26">
        <f t="shared" si="444"/>
        <v>0</v>
      </c>
      <c r="J598" s="26">
        <f t="shared" si="445"/>
        <v>192478.8000000001</v>
      </c>
      <c r="S598">
        <f t="shared" si="447"/>
        <v>27</v>
      </c>
    </row>
    <row r="599" spans="1:19" x14ac:dyDescent="0.25">
      <c r="A599" s="1">
        <v>185</v>
      </c>
      <c r="B599" s="11">
        <v>18597.2</v>
      </c>
      <c r="C599" s="11">
        <f t="shared" si="446"/>
        <v>16039.900000000009</v>
      </c>
      <c r="D599" s="11">
        <f t="shared" si="440"/>
        <v>23449.100000000006</v>
      </c>
      <c r="E599" s="11">
        <v>11188</v>
      </c>
      <c r="F599" s="4">
        <f t="shared" si="441"/>
        <v>12</v>
      </c>
      <c r="G599" s="25">
        <f t="shared" si="442"/>
        <v>281389.20000000007</v>
      </c>
      <c r="H599" s="1">
        <f t="shared" si="443"/>
        <v>1</v>
      </c>
      <c r="I599" s="26">
        <f t="shared" si="444"/>
        <v>124060</v>
      </c>
      <c r="J599" s="26">
        <f t="shared" si="445"/>
        <v>405449.20000000007</v>
      </c>
      <c r="S599">
        <f t="shared" si="447"/>
        <v>27</v>
      </c>
    </row>
    <row r="600" spans="1:19" x14ac:dyDescent="0.25">
      <c r="A600" s="1">
        <v>186</v>
      </c>
      <c r="B600" s="11">
        <v>17800</v>
      </c>
      <c r="C600" s="11">
        <f t="shared" si="446"/>
        <v>23449.100000000006</v>
      </c>
      <c r="D600" s="11">
        <f t="shared" si="440"/>
        <v>27231.100000000006</v>
      </c>
      <c r="E600" s="11">
        <v>14018</v>
      </c>
      <c r="F600" s="4">
        <f t="shared" si="441"/>
        <v>12</v>
      </c>
      <c r="G600" s="25">
        <f t="shared" si="442"/>
        <v>326773.20000000007</v>
      </c>
      <c r="H600" s="1">
        <f t="shared" si="443"/>
        <v>1</v>
      </c>
      <c r="I600" s="26">
        <f t="shared" si="444"/>
        <v>124060</v>
      </c>
      <c r="J600" s="26">
        <f t="shared" si="445"/>
        <v>450833.20000000007</v>
      </c>
      <c r="S600">
        <f t="shared" si="447"/>
        <v>27</v>
      </c>
    </row>
    <row r="601" spans="1:19" x14ac:dyDescent="0.25">
      <c r="A601" s="1">
        <v>187</v>
      </c>
      <c r="B601" s="11">
        <v>11364.6</v>
      </c>
      <c r="C601" s="11">
        <f t="shared" si="446"/>
        <v>27231.100000000006</v>
      </c>
      <c r="D601" s="11">
        <f t="shared" si="440"/>
        <v>24782.700000000004</v>
      </c>
      <c r="E601" s="11">
        <v>13813</v>
      </c>
      <c r="F601" s="4">
        <f t="shared" si="441"/>
        <v>12</v>
      </c>
      <c r="G601" s="25">
        <f t="shared" si="442"/>
        <v>297392.40000000002</v>
      </c>
      <c r="H601" s="1">
        <f t="shared" si="443"/>
        <v>1</v>
      </c>
      <c r="I601" s="26">
        <f t="shared" si="444"/>
        <v>124060</v>
      </c>
      <c r="J601" s="26">
        <f t="shared" si="445"/>
        <v>421452.4</v>
      </c>
      <c r="S601">
        <f t="shared" si="447"/>
        <v>27</v>
      </c>
    </row>
    <row r="602" spans="1:19" x14ac:dyDescent="0.25">
      <c r="A602" s="1">
        <v>188</v>
      </c>
      <c r="B602" s="11">
        <v>14655</v>
      </c>
      <c r="C602" s="11">
        <f t="shared" si="446"/>
        <v>24782.700000000004</v>
      </c>
      <c r="D602" s="11">
        <f t="shared" si="440"/>
        <v>26631.700000000004</v>
      </c>
      <c r="E602" s="11">
        <v>12806</v>
      </c>
      <c r="F602" s="4">
        <f t="shared" si="441"/>
        <v>12</v>
      </c>
      <c r="G602" s="25">
        <f t="shared" si="442"/>
        <v>319580.40000000002</v>
      </c>
      <c r="H602" s="1">
        <f t="shared" si="443"/>
        <v>1</v>
      </c>
      <c r="I602" s="26">
        <f t="shared" si="444"/>
        <v>124060</v>
      </c>
      <c r="J602" s="26">
        <f t="shared" si="445"/>
        <v>443640.4</v>
      </c>
      <c r="S602">
        <f t="shared" si="447"/>
        <v>27</v>
      </c>
    </row>
    <row r="603" spans="1:19" x14ac:dyDescent="0.25">
      <c r="A603" s="1">
        <v>189</v>
      </c>
      <c r="B603" s="11">
        <v>30979.8</v>
      </c>
      <c r="C603" s="11">
        <f t="shared" si="446"/>
        <v>26631.700000000004</v>
      </c>
      <c r="D603" s="11">
        <f t="shared" si="440"/>
        <v>44593.5</v>
      </c>
      <c r="E603" s="11">
        <v>13018</v>
      </c>
      <c r="F603" s="4">
        <f t="shared" si="441"/>
        <v>12</v>
      </c>
      <c r="G603" s="25">
        <f t="shared" si="442"/>
        <v>535122</v>
      </c>
      <c r="H603" s="1">
        <f t="shared" si="443"/>
        <v>1</v>
      </c>
      <c r="I603" s="26">
        <f t="shared" si="444"/>
        <v>124060</v>
      </c>
      <c r="J603" s="26">
        <f t="shared" si="445"/>
        <v>659182</v>
      </c>
      <c r="S603">
        <f t="shared" si="447"/>
        <v>27</v>
      </c>
    </row>
    <row r="604" spans="1:19" x14ac:dyDescent="0.25">
      <c r="A604" s="1">
        <v>190</v>
      </c>
      <c r="B604" s="11">
        <v>0</v>
      </c>
      <c r="C604" s="11">
        <f t="shared" si="446"/>
        <v>44593.5</v>
      </c>
      <c r="D604" s="11">
        <f t="shared" si="440"/>
        <v>32239.5</v>
      </c>
      <c r="E604" s="11">
        <v>12354</v>
      </c>
      <c r="F604" s="4">
        <f t="shared" si="441"/>
        <v>12</v>
      </c>
      <c r="G604" s="25">
        <f t="shared" si="442"/>
        <v>386874</v>
      </c>
      <c r="H604" s="1">
        <f t="shared" si="443"/>
        <v>0</v>
      </c>
      <c r="I604" s="26">
        <f t="shared" si="444"/>
        <v>0</v>
      </c>
      <c r="J604" s="26">
        <f t="shared" si="445"/>
        <v>386874</v>
      </c>
      <c r="S604">
        <f t="shared" si="447"/>
        <v>28</v>
      </c>
    </row>
    <row r="605" spans="1:19" x14ac:dyDescent="0.25">
      <c r="A605" s="1">
        <v>191</v>
      </c>
      <c r="B605" s="11">
        <v>0</v>
      </c>
      <c r="C605" s="11">
        <f t="shared" si="446"/>
        <v>32239.5</v>
      </c>
      <c r="D605" s="11">
        <f t="shared" si="440"/>
        <v>32239.5</v>
      </c>
      <c r="E605" s="11">
        <v>0</v>
      </c>
      <c r="F605" s="4">
        <f t="shared" si="441"/>
        <v>12</v>
      </c>
      <c r="G605" s="25">
        <f t="shared" si="442"/>
        <v>386874</v>
      </c>
      <c r="H605" s="1">
        <f t="shared" si="443"/>
        <v>0</v>
      </c>
      <c r="I605" s="26">
        <f t="shared" si="444"/>
        <v>0</v>
      </c>
      <c r="J605" s="26">
        <f t="shared" si="445"/>
        <v>386874</v>
      </c>
      <c r="S605">
        <f t="shared" si="447"/>
        <v>28</v>
      </c>
    </row>
    <row r="606" spans="1:19" x14ac:dyDescent="0.25">
      <c r="A606" s="1">
        <v>192</v>
      </c>
      <c r="B606" s="11">
        <v>20340</v>
      </c>
      <c r="C606" s="11">
        <f t="shared" si="446"/>
        <v>32239.5</v>
      </c>
      <c r="D606" s="11">
        <f t="shared" si="440"/>
        <v>38829.5</v>
      </c>
      <c r="E606" s="11">
        <v>13750</v>
      </c>
      <c r="F606" s="4">
        <f t="shared" si="441"/>
        <v>12</v>
      </c>
      <c r="G606" s="25">
        <f t="shared" si="442"/>
        <v>465954</v>
      </c>
      <c r="H606" s="1">
        <f t="shared" si="443"/>
        <v>1</v>
      </c>
      <c r="I606" s="26">
        <f t="shared" si="444"/>
        <v>124060</v>
      </c>
      <c r="J606" s="26">
        <f t="shared" si="445"/>
        <v>590014</v>
      </c>
      <c r="S606">
        <f t="shared" si="447"/>
        <v>28</v>
      </c>
    </row>
    <row r="607" spans="1:19" x14ac:dyDescent="0.25">
      <c r="A607" s="1">
        <v>193</v>
      </c>
      <c r="B607" s="11">
        <v>0</v>
      </c>
      <c r="C607" s="11">
        <f t="shared" si="446"/>
        <v>38829.5</v>
      </c>
      <c r="D607" s="11">
        <f t="shared" si="440"/>
        <v>27478.5</v>
      </c>
      <c r="E607" s="11">
        <v>11351</v>
      </c>
      <c r="F607" s="4">
        <f t="shared" si="441"/>
        <v>12</v>
      </c>
      <c r="G607" s="25">
        <f t="shared" si="442"/>
        <v>329742</v>
      </c>
      <c r="H607" s="1">
        <f t="shared" si="443"/>
        <v>0</v>
      </c>
      <c r="I607" s="26">
        <f t="shared" si="444"/>
        <v>0</v>
      </c>
      <c r="J607" s="26">
        <f t="shared" si="445"/>
        <v>329742</v>
      </c>
      <c r="S607">
        <f t="shared" si="447"/>
        <v>28</v>
      </c>
    </row>
    <row r="608" spans="1:19" x14ac:dyDescent="0.25">
      <c r="A608" s="1">
        <v>194</v>
      </c>
      <c r="B608" s="11">
        <v>15550</v>
      </c>
      <c r="C608" s="11">
        <f t="shared" si="446"/>
        <v>27478.5</v>
      </c>
      <c r="D608" s="11">
        <f t="shared" ref="D608:D671" si="448">C608+B608-E608</f>
        <v>30423.5</v>
      </c>
      <c r="E608" s="11">
        <v>12605</v>
      </c>
      <c r="F608" s="4">
        <f t="shared" ref="F608:F671" si="449">$M$416</f>
        <v>12</v>
      </c>
      <c r="G608" s="25">
        <f t="shared" ref="G608:G671" si="450">D608*F608</f>
        <v>365082</v>
      </c>
      <c r="H608" s="1">
        <f t="shared" ref="H608:H671" si="451">IF(B608=0,0,1)</f>
        <v>1</v>
      </c>
      <c r="I608" s="26">
        <f t="shared" ref="I608:I671" si="452">H608*$M$417</f>
        <v>124060</v>
      </c>
      <c r="J608" s="26">
        <f t="shared" ref="J608:J671" si="453">G608+I608</f>
        <v>489142</v>
      </c>
      <c r="S608">
        <f t="shared" si="447"/>
        <v>28</v>
      </c>
    </row>
    <row r="609" spans="1:19" x14ac:dyDescent="0.25">
      <c r="A609" s="1">
        <v>195</v>
      </c>
      <c r="B609" s="11">
        <v>23274.799999999999</v>
      </c>
      <c r="C609" s="11">
        <f t="shared" ref="C609:C672" si="454">D608</f>
        <v>30423.5</v>
      </c>
      <c r="D609" s="11">
        <f t="shared" si="448"/>
        <v>40382.300000000003</v>
      </c>
      <c r="E609" s="11">
        <v>13316</v>
      </c>
      <c r="F609" s="4">
        <f t="shared" si="449"/>
        <v>12</v>
      </c>
      <c r="G609" s="25">
        <f t="shared" si="450"/>
        <v>484587.60000000003</v>
      </c>
      <c r="H609" s="1">
        <f t="shared" si="451"/>
        <v>1</v>
      </c>
      <c r="I609" s="26">
        <f t="shared" si="452"/>
        <v>124060</v>
      </c>
      <c r="J609" s="26">
        <f t="shared" si="453"/>
        <v>608647.60000000009</v>
      </c>
      <c r="S609">
        <f t="shared" si="447"/>
        <v>28</v>
      </c>
    </row>
    <row r="610" spans="1:19" x14ac:dyDescent="0.25">
      <c r="A610" s="1">
        <v>196</v>
      </c>
      <c r="B610" s="11">
        <v>10410</v>
      </c>
      <c r="C610" s="11">
        <f t="shared" si="454"/>
        <v>40382.300000000003</v>
      </c>
      <c r="D610" s="11">
        <f t="shared" si="448"/>
        <v>38491.300000000003</v>
      </c>
      <c r="E610" s="11">
        <v>12301</v>
      </c>
      <c r="F610" s="4">
        <f t="shared" si="449"/>
        <v>12</v>
      </c>
      <c r="G610" s="25">
        <f t="shared" si="450"/>
        <v>461895.60000000003</v>
      </c>
      <c r="H610" s="1">
        <f t="shared" si="451"/>
        <v>1</v>
      </c>
      <c r="I610" s="26">
        <f t="shared" si="452"/>
        <v>124060</v>
      </c>
      <c r="J610" s="26">
        <f t="shared" si="453"/>
        <v>585955.60000000009</v>
      </c>
      <c r="S610">
        <f t="shared" si="447"/>
        <v>28</v>
      </c>
    </row>
    <row r="611" spans="1:19" x14ac:dyDescent="0.25">
      <c r="A611" s="1">
        <v>197</v>
      </c>
      <c r="B611" s="11">
        <v>7306.4</v>
      </c>
      <c r="C611" s="11">
        <f t="shared" si="454"/>
        <v>38491.300000000003</v>
      </c>
      <c r="D611" s="11">
        <f t="shared" si="448"/>
        <v>34222.700000000004</v>
      </c>
      <c r="E611" s="11">
        <v>11575</v>
      </c>
      <c r="F611" s="4">
        <f t="shared" si="449"/>
        <v>12</v>
      </c>
      <c r="G611" s="25">
        <f t="shared" si="450"/>
        <v>410672.4</v>
      </c>
      <c r="H611" s="1">
        <f t="shared" si="451"/>
        <v>1</v>
      </c>
      <c r="I611" s="26">
        <f t="shared" si="452"/>
        <v>124060</v>
      </c>
      <c r="J611" s="26">
        <f t="shared" si="453"/>
        <v>534732.4</v>
      </c>
      <c r="S611">
        <f t="shared" si="447"/>
        <v>29</v>
      </c>
    </row>
    <row r="612" spans="1:19" x14ac:dyDescent="0.25">
      <c r="A612" s="1">
        <v>198</v>
      </c>
      <c r="B612" s="11">
        <v>0</v>
      </c>
      <c r="C612" s="11">
        <f t="shared" si="454"/>
        <v>34222.700000000004</v>
      </c>
      <c r="D612" s="11">
        <f t="shared" si="448"/>
        <v>34222.700000000004</v>
      </c>
      <c r="E612" s="11">
        <v>0</v>
      </c>
      <c r="F612" s="4">
        <f t="shared" si="449"/>
        <v>12</v>
      </c>
      <c r="G612" s="25">
        <f t="shared" si="450"/>
        <v>410672.4</v>
      </c>
      <c r="H612" s="1">
        <f t="shared" si="451"/>
        <v>0</v>
      </c>
      <c r="I612" s="26">
        <f t="shared" si="452"/>
        <v>0</v>
      </c>
      <c r="J612" s="26">
        <f t="shared" si="453"/>
        <v>410672.4</v>
      </c>
      <c r="S612">
        <f t="shared" si="447"/>
        <v>29</v>
      </c>
    </row>
    <row r="613" spans="1:19" x14ac:dyDescent="0.25">
      <c r="A613" s="1">
        <v>199</v>
      </c>
      <c r="B613" s="11">
        <v>9245.2000000000007</v>
      </c>
      <c r="C613" s="11">
        <f t="shared" si="454"/>
        <v>34222.700000000004</v>
      </c>
      <c r="D613" s="11">
        <f t="shared" si="448"/>
        <v>27881.900000000009</v>
      </c>
      <c r="E613" s="11">
        <v>15586</v>
      </c>
      <c r="F613" s="4">
        <f t="shared" si="449"/>
        <v>12</v>
      </c>
      <c r="G613" s="25">
        <f t="shared" si="450"/>
        <v>334582.8000000001</v>
      </c>
      <c r="H613" s="1">
        <f t="shared" si="451"/>
        <v>1</v>
      </c>
      <c r="I613" s="26">
        <f t="shared" si="452"/>
        <v>124060</v>
      </c>
      <c r="J613" s="26">
        <f t="shared" si="453"/>
        <v>458642.8000000001</v>
      </c>
      <c r="S613">
        <f t="shared" si="447"/>
        <v>29</v>
      </c>
    </row>
    <row r="614" spans="1:19" x14ac:dyDescent="0.25">
      <c r="A614" s="1">
        <v>200</v>
      </c>
      <c r="B614" s="11">
        <v>10129</v>
      </c>
      <c r="C614" s="11">
        <f t="shared" si="454"/>
        <v>27881.900000000009</v>
      </c>
      <c r="D614" s="11">
        <f t="shared" si="448"/>
        <v>25673.900000000009</v>
      </c>
      <c r="E614" s="11">
        <v>12337</v>
      </c>
      <c r="F614" s="4">
        <f t="shared" si="449"/>
        <v>12</v>
      </c>
      <c r="G614" s="25">
        <f t="shared" si="450"/>
        <v>308086.8000000001</v>
      </c>
      <c r="H614" s="1">
        <f t="shared" si="451"/>
        <v>1</v>
      </c>
      <c r="I614" s="26">
        <f t="shared" si="452"/>
        <v>124060</v>
      </c>
      <c r="J614" s="26">
        <f t="shared" si="453"/>
        <v>432146.8000000001</v>
      </c>
      <c r="S614">
        <f t="shared" si="447"/>
        <v>29</v>
      </c>
    </row>
    <row r="615" spans="1:19" x14ac:dyDescent="0.25">
      <c r="A615" s="1">
        <v>201</v>
      </c>
      <c r="B615" s="11">
        <v>10763.2</v>
      </c>
      <c r="C615" s="11">
        <f t="shared" si="454"/>
        <v>25673.900000000009</v>
      </c>
      <c r="D615" s="11">
        <f t="shared" si="448"/>
        <v>24244.100000000006</v>
      </c>
      <c r="E615" s="11">
        <v>12193</v>
      </c>
      <c r="F615" s="4">
        <f t="shared" si="449"/>
        <v>12</v>
      </c>
      <c r="G615" s="25">
        <f t="shared" si="450"/>
        <v>290929.20000000007</v>
      </c>
      <c r="H615" s="1">
        <f t="shared" si="451"/>
        <v>1</v>
      </c>
      <c r="I615" s="26">
        <f t="shared" si="452"/>
        <v>124060</v>
      </c>
      <c r="J615" s="26">
        <f t="shared" si="453"/>
        <v>414989.20000000007</v>
      </c>
      <c r="S615">
        <f t="shared" ref="S615:S678" si="455">S608+1</f>
        <v>29</v>
      </c>
    </row>
    <row r="616" spans="1:19" x14ac:dyDescent="0.25">
      <c r="A616" s="1">
        <v>202</v>
      </c>
      <c r="B616" s="11">
        <v>11533.2</v>
      </c>
      <c r="C616" s="11">
        <f t="shared" si="454"/>
        <v>24244.100000000006</v>
      </c>
      <c r="D616" s="11">
        <f t="shared" si="448"/>
        <v>26029.300000000003</v>
      </c>
      <c r="E616" s="11">
        <v>9748</v>
      </c>
      <c r="F616" s="4">
        <f t="shared" si="449"/>
        <v>12</v>
      </c>
      <c r="G616" s="25">
        <f t="shared" si="450"/>
        <v>312351.60000000003</v>
      </c>
      <c r="H616" s="1">
        <f t="shared" si="451"/>
        <v>1</v>
      </c>
      <c r="I616" s="26">
        <f t="shared" si="452"/>
        <v>124060</v>
      </c>
      <c r="J616" s="26">
        <f t="shared" si="453"/>
        <v>436411.60000000003</v>
      </c>
      <c r="S616">
        <f t="shared" si="455"/>
        <v>29</v>
      </c>
    </row>
    <row r="617" spans="1:19" x14ac:dyDescent="0.25">
      <c r="A617" s="1">
        <v>203</v>
      </c>
      <c r="B617" s="11">
        <v>17811.400000000001</v>
      </c>
      <c r="C617" s="11">
        <f t="shared" si="454"/>
        <v>26029.300000000003</v>
      </c>
      <c r="D617" s="11">
        <f t="shared" si="448"/>
        <v>32511.700000000004</v>
      </c>
      <c r="E617" s="11">
        <v>11329</v>
      </c>
      <c r="F617" s="4">
        <f t="shared" si="449"/>
        <v>12</v>
      </c>
      <c r="G617" s="25">
        <f t="shared" si="450"/>
        <v>390140.4</v>
      </c>
      <c r="H617" s="1">
        <f t="shared" si="451"/>
        <v>1</v>
      </c>
      <c r="I617" s="26">
        <f t="shared" si="452"/>
        <v>124060</v>
      </c>
      <c r="J617" s="26">
        <f t="shared" si="453"/>
        <v>514200.4</v>
      </c>
      <c r="S617">
        <f t="shared" si="455"/>
        <v>29</v>
      </c>
    </row>
    <row r="618" spans="1:19" x14ac:dyDescent="0.25">
      <c r="A618" s="1">
        <v>204</v>
      </c>
      <c r="B618" s="11">
        <v>0</v>
      </c>
      <c r="C618" s="11">
        <f t="shared" si="454"/>
        <v>32511.700000000004</v>
      </c>
      <c r="D618" s="11">
        <f t="shared" si="448"/>
        <v>20662.700000000004</v>
      </c>
      <c r="E618" s="11">
        <v>11849</v>
      </c>
      <c r="F618" s="4">
        <f t="shared" si="449"/>
        <v>12</v>
      </c>
      <c r="G618" s="25">
        <f t="shared" si="450"/>
        <v>247952.40000000005</v>
      </c>
      <c r="H618" s="1">
        <f t="shared" si="451"/>
        <v>0</v>
      </c>
      <c r="I618" s="26">
        <f t="shared" si="452"/>
        <v>0</v>
      </c>
      <c r="J618" s="26">
        <f t="shared" si="453"/>
        <v>247952.40000000005</v>
      </c>
      <c r="S618">
        <f t="shared" si="455"/>
        <v>30</v>
      </c>
    </row>
    <row r="619" spans="1:19" x14ac:dyDescent="0.25">
      <c r="A619" s="1">
        <v>205</v>
      </c>
      <c r="B619" s="11">
        <v>0</v>
      </c>
      <c r="C619" s="11">
        <f t="shared" si="454"/>
        <v>20662.700000000004</v>
      </c>
      <c r="D619" s="11">
        <f t="shared" si="448"/>
        <v>20662.700000000004</v>
      </c>
      <c r="E619" s="11">
        <v>0</v>
      </c>
      <c r="F619" s="4">
        <f t="shared" si="449"/>
        <v>12</v>
      </c>
      <c r="G619" s="25">
        <f t="shared" si="450"/>
        <v>247952.40000000005</v>
      </c>
      <c r="H619" s="1">
        <f t="shared" si="451"/>
        <v>0</v>
      </c>
      <c r="I619" s="26">
        <f t="shared" si="452"/>
        <v>0</v>
      </c>
      <c r="J619" s="26">
        <f t="shared" si="453"/>
        <v>247952.40000000005</v>
      </c>
      <c r="S619">
        <f t="shared" si="455"/>
        <v>30</v>
      </c>
    </row>
    <row r="620" spans="1:19" x14ac:dyDescent="0.25">
      <c r="A620" s="1">
        <v>206</v>
      </c>
      <c r="B620" s="11">
        <v>17139</v>
      </c>
      <c r="C620" s="11">
        <f t="shared" si="454"/>
        <v>20662.700000000004</v>
      </c>
      <c r="D620" s="11">
        <f t="shared" si="448"/>
        <v>24638.700000000004</v>
      </c>
      <c r="E620" s="11">
        <v>13163</v>
      </c>
      <c r="F620" s="4">
        <f t="shared" si="449"/>
        <v>12</v>
      </c>
      <c r="G620" s="25">
        <f t="shared" si="450"/>
        <v>295664.40000000002</v>
      </c>
      <c r="H620" s="1">
        <f t="shared" si="451"/>
        <v>1</v>
      </c>
      <c r="I620" s="26">
        <f t="shared" si="452"/>
        <v>124060</v>
      </c>
      <c r="J620" s="26">
        <f t="shared" si="453"/>
        <v>419724.4</v>
      </c>
      <c r="S620">
        <f t="shared" si="455"/>
        <v>30</v>
      </c>
    </row>
    <row r="621" spans="1:19" x14ac:dyDescent="0.25">
      <c r="A621" s="1">
        <v>207</v>
      </c>
      <c r="B621" s="11">
        <v>12060</v>
      </c>
      <c r="C621" s="11">
        <f t="shared" si="454"/>
        <v>24638.700000000004</v>
      </c>
      <c r="D621" s="11">
        <f t="shared" si="448"/>
        <v>25116.700000000004</v>
      </c>
      <c r="E621" s="11">
        <v>11582</v>
      </c>
      <c r="F621" s="4">
        <f t="shared" si="449"/>
        <v>12</v>
      </c>
      <c r="G621" s="25">
        <f t="shared" si="450"/>
        <v>301400.40000000002</v>
      </c>
      <c r="H621" s="1">
        <f t="shared" si="451"/>
        <v>1</v>
      </c>
      <c r="I621" s="26">
        <f t="shared" si="452"/>
        <v>124060</v>
      </c>
      <c r="J621" s="26">
        <f t="shared" si="453"/>
        <v>425460.4</v>
      </c>
      <c r="S621">
        <f t="shared" si="455"/>
        <v>30</v>
      </c>
    </row>
    <row r="622" spans="1:19" x14ac:dyDescent="0.25">
      <c r="A622" s="1">
        <v>208</v>
      </c>
      <c r="B622" s="11">
        <v>17560</v>
      </c>
      <c r="C622" s="11">
        <f t="shared" si="454"/>
        <v>25116.700000000004</v>
      </c>
      <c r="D622" s="11">
        <f t="shared" si="448"/>
        <v>26783.700000000004</v>
      </c>
      <c r="E622" s="11">
        <v>15893</v>
      </c>
      <c r="F622" s="4">
        <f t="shared" si="449"/>
        <v>12</v>
      </c>
      <c r="G622" s="25">
        <f t="shared" si="450"/>
        <v>321404.40000000002</v>
      </c>
      <c r="H622" s="1">
        <f t="shared" si="451"/>
        <v>1</v>
      </c>
      <c r="I622" s="26">
        <f t="shared" si="452"/>
        <v>124060</v>
      </c>
      <c r="J622" s="26">
        <f t="shared" si="453"/>
        <v>445464.4</v>
      </c>
      <c r="S622">
        <f t="shared" si="455"/>
        <v>30</v>
      </c>
    </row>
    <row r="623" spans="1:19" x14ac:dyDescent="0.25">
      <c r="A623" s="1">
        <v>209</v>
      </c>
      <c r="B623" s="11">
        <v>0</v>
      </c>
      <c r="C623" s="11">
        <f t="shared" si="454"/>
        <v>26783.700000000004</v>
      </c>
      <c r="D623" s="11">
        <f t="shared" si="448"/>
        <v>15077.700000000004</v>
      </c>
      <c r="E623" s="11">
        <v>11706</v>
      </c>
      <c r="F623" s="4">
        <f t="shared" si="449"/>
        <v>12</v>
      </c>
      <c r="G623" s="25">
        <f t="shared" si="450"/>
        <v>180932.40000000005</v>
      </c>
      <c r="H623" s="1">
        <f t="shared" si="451"/>
        <v>0</v>
      </c>
      <c r="I623" s="26">
        <f t="shared" si="452"/>
        <v>0</v>
      </c>
      <c r="J623" s="26">
        <f t="shared" si="453"/>
        <v>180932.40000000005</v>
      </c>
      <c r="S623">
        <f t="shared" si="455"/>
        <v>30</v>
      </c>
    </row>
    <row r="624" spans="1:19" x14ac:dyDescent="0.25">
      <c r="A624" s="1">
        <v>210</v>
      </c>
      <c r="B624" s="11">
        <v>15709</v>
      </c>
      <c r="C624" s="11">
        <f t="shared" si="454"/>
        <v>15077.700000000004</v>
      </c>
      <c r="D624" s="11">
        <f t="shared" si="448"/>
        <v>17922.700000000004</v>
      </c>
      <c r="E624" s="11">
        <v>12864</v>
      </c>
      <c r="F624" s="4">
        <f t="shared" si="449"/>
        <v>12</v>
      </c>
      <c r="G624" s="25">
        <f t="shared" si="450"/>
        <v>215072.40000000005</v>
      </c>
      <c r="H624" s="1">
        <f t="shared" si="451"/>
        <v>1</v>
      </c>
      <c r="I624" s="26">
        <f t="shared" si="452"/>
        <v>124060</v>
      </c>
      <c r="J624" s="26">
        <f t="shared" si="453"/>
        <v>339132.4</v>
      </c>
      <c r="O624">
        <f>O626/$M$417</f>
        <v>21</v>
      </c>
      <c r="S624">
        <f t="shared" si="455"/>
        <v>30</v>
      </c>
    </row>
    <row r="625" spans="1:19" x14ac:dyDescent="0.25">
      <c r="A625" s="1">
        <v>211</v>
      </c>
      <c r="B625" s="11">
        <v>0</v>
      </c>
      <c r="C625" s="11">
        <f t="shared" si="454"/>
        <v>17922.700000000004</v>
      </c>
      <c r="D625" s="11">
        <f t="shared" si="448"/>
        <v>17922.700000000004</v>
      </c>
      <c r="E625" s="11">
        <v>0</v>
      </c>
      <c r="F625" s="4">
        <f t="shared" si="449"/>
        <v>12</v>
      </c>
      <c r="G625" s="25">
        <f t="shared" si="450"/>
        <v>215072.40000000005</v>
      </c>
      <c r="H625" s="1">
        <f t="shared" si="451"/>
        <v>0</v>
      </c>
      <c r="I625" s="26">
        <f t="shared" si="452"/>
        <v>0</v>
      </c>
      <c r="J625" s="26">
        <f t="shared" si="453"/>
        <v>215072.40000000005</v>
      </c>
      <c r="S625">
        <f t="shared" si="455"/>
        <v>31</v>
      </c>
    </row>
    <row r="626" spans="1:19" s="35" customFormat="1" ht="15.75" thickBot="1" x14ac:dyDescent="0.3">
      <c r="A626" s="29">
        <v>212</v>
      </c>
      <c r="B626" s="21">
        <v>0</v>
      </c>
      <c r="C626" s="11">
        <f t="shared" si="454"/>
        <v>17922.700000000004</v>
      </c>
      <c r="D626" s="11">
        <f t="shared" si="448"/>
        <v>17922.700000000004</v>
      </c>
      <c r="E626" s="11">
        <v>0</v>
      </c>
      <c r="F626" s="4">
        <f t="shared" si="449"/>
        <v>12</v>
      </c>
      <c r="G626" s="43">
        <f t="shared" si="450"/>
        <v>215072.40000000005</v>
      </c>
      <c r="H626" s="29">
        <f t="shared" si="451"/>
        <v>0</v>
      </c>
      <c r="I626" s="26">
        <f t="shared" si="452"/>
        <v>0</v>
      </c>
      <c r="J626" s="30">
        <f t="shared" si="453"/>
        <v>215072.40000000005</v>
      </c>
      <c r="K626" s="31">
        <f>SUM(J596:J626)</f>
        <v>12541647.600000003</v>
      </c>
      <c r="L626" s="32" t="s">
        <v>114</v>
      </c>
      <c r="M626" s="28">
        <f>SUM(G596:G626)</f>
        <v>9936387.6000000034</v>
      </c>
      <c r="N626" s="33" t="s">
        <v>70</v>
      </c>
      <c r="O626" s="34">
        <f>SUM(I596:I626)</f>
        <v>2605260</v>
      </c>
      <c r="P626"/>
      <c r="Q626"/>
      <c r="S626">
        <f t="shared" si="455"/>
        <v>31</v>
      </c>
    </row>
    <row r="627" spans="1:19" x14ac:dyDescent="0.25">
      <c r="A627" s="36">
        <v>213</v>
      </c>
      <c r="B627" s="22">
        <v>8060.0000000000009</v>
      </c>
      <c r="C627" s="11">
        <f t="shared" si="454"/>
        <v>17922.700000000004</v>
      </c>
      <c r="D627" s="11">
        <f t="shared" si="448"/>
        <v>13457.700000000004</v>
      </c>
      <c r="E627" s="11">
        <v>12525</v>
      </c>
      <c r="F627" s="4">
        <f t="shared" si="449"/>
        <v>12</v>
      </c>
      <c r="G627" s="44">
        <f t="shared" si="450"/>
        <v>161492.40000000005</v>
      </c>
      <c r="H627" s="36">
        <f t="shared" si="451"/>
        <v>1</v>
      </c>
      <c r="I627" s="26">
        <f t="shared" si="452"/>
        <v>124060</v>
      </c>
      <c r="J627" s="37">
        <f t="shared" si="453"/>
        <v>285552.40000000002</v>
      </c>
      <c r="S627">
        <f t="shared" si="455"/>
        <v>31</v>
      </c>
    </row>
    <row r="628" spans="1:19" x14ac:dyDescent="0.25">
      <c r="A628" s="1">
        <v>214</v>
      </c>
      <c r="B628" s="11">
        <v>17700</v>
      </c>
      <c r="C628" s="11">
        <f t="shared" si="454"/>
        <v>13457.700000000004</v>
      </c>
      <c r="D628" s="11">
        <f t="shared" si="448"/>
        <v>18618.700000000004</v>
      </c>
      <c r="E628" s="11">
        <v>12539</v>
      </c>
      <c r="F628" s="4">
        <f t="shared" si="449"/>
        <v>12</v>
      </c>
      <c r="G628" s="25">
        <f t="shared" si="450"/>
        <v>223424.40000000005</v>
      </c>
      <c r="H628" s="1">
        <f t="shared" si="451"/>
        <v>1</v>
      </c>
      <c r="I628" s="26">
        <f t="shared" si="452"/>
        <v>124060</v>
      </c>
      <c r="J628" s="26">
        <f t="shared" si="453"/>
        <v>347484.4</v>
      </c>
      <c r="S628">
        <f t="shared" si="455"/>
        <v>31</v>
      </c>
    </row>
    <row r="629" spans="1:19" x14ac:dyDescent="0.25">
      <c r="A629" s="1">
        <v>215</v>
      </c>
      <c r="B629" s="11">
        <v>18460</v>
      </c>
      <c r="C629" s="11">
        <f t="shared" si="454"/>
        <v>18618.700000000004</v>
      </c>
      <c r="D629" s="11">
        <f t="shared" si="448"/>
        <v>24858.700000000004</v>
      </c>
      <c r="E629" s="11">
        <v>12220</v>
      </c>
      <c r="F629" s="4">
        <f t="shared" si="449"/>
        <v>12</v>
      </c>
      <c r="G629" s="25">
        <f t="shared" si="450"/>
        <v>298304.40000000002</v>
      </c>
      <c r="H629" s="1">
        <f t="shared" si="451"/>
        <v>1</v>
      </c>
      <c r="I629" s="26">
        <f t="shared" si="452"/>
        <v>124060</v>
      </c>
      <c r="J629" s="26">
        <f t="shared" si="453"/>
        <v>422364.4</v>
      </c>
      <c r="S629">
        <f t="shared" si="455"/>
        <v>31</v>
      </c>
    </row>
    <row r="630" spans="1:19" x14ac:dyDescent="0.25">
      <c r="A630" s="1">
        <v>216</v>
      </c>
      <c r="B630" s="11">
        <v>5750</v>
      </c>
      <c r="C630" s="11">
        <f t="shared" si="454"/>
        <v>24858.700000000004</v>
      </c>
      <c r="D630" s="11">
        <f t="shared" si="448"/>
        <v>18246.700000000004</v>
      </c>
      <c r="E630" s="11">
        <v>12362</v>
      </c>
      <c r="F630" s="4">
        <f t="shared" si="449"/>
        <v>12</v>
      </c>
      <c r="G630" s="25">
        <f t="shared" si="450"/>
        <v>218960.40000000005</v>
      </c>
      <c r="H630" s="1">
        <f t="shared" si="451"/>
        <v>1</v>
      </c>
      <c r="I630" s="26">
        <f t="shared" si="452"/>
        <v>124060</v>
      </c>
      <c r="J630" s="26">
        <f t="shared" si="453"/>
        <v>343020.4</v>
      </c>
      <c r="S630">
        <f t="shared" si="455"/>
        <v>31</v>
      </c>
    </row>
    <row r="631" spans="1:19" x14ac:dyDescent="0.25">
      <c r="A631" s="1">
        <v>217</v>
      </c>
      <c r="B631" s="11">
        <v>22870</v>
      </c>
      <c r="C631" s="11">
        <f t="shared" si="454"/>
        <v>18246.700000000004</v>
      </c>
      <c r="D631" s="11">
        <f t="shared" si="448"/>
        <v>27561.700000000004</v>
      </c>
      <c r="E631" s="11">
        <v>13555</v>
      </c>
      <c r="F631" s="4">
        <f t="shared" si="449"/>
        <v>12</v>
      </c>
      <c r="G631" s="25">
        <f t="shared" si="450"/>
        <v>330740.40000000002</v>
      </c>
      <c r="H631" s="1">
        <f t="shared" si="451"/>
        <v>1</v>
      </c>
      <c r="I631" s="26">
        <f t="shared" si="452"/>
        <v>124060</v>
      </c>
      <c r="J631" s="26">
        <f t="shared" si="453"/>
        <v>454800.4</v>
      </c>
      <c r="S631">
        <f t="shared" si="455"/>
        <v>31</v>
      </c>
    </row>
    <row r="632" spans="1:19" x14ac:dyDescent="0.25">
      <c r="A632" s="1">
        <v>218</v>
      </c>
      <c r="B632" s="11">
        <v>0</v>
      </c>
      <c r="C632" s="11">
        <f t="shared" si="454"/>
        <v>27561.700000000004</v>
      </c>
      <c r="D632" s="11">
        <f t="shared" si="448"/>
        <v>13338.700000000004</v>
      </c>
      <c r="E632" s="11">
        <v>14223</v>
      </c>
      <c r="F632" s="4">
        <f t="shared" si="449"/>
        <v>12</v>
      </c>
      <c r="G632" s="25">
        <f t="shared" si="450"/>
        <v>160064.40000000005</v>
      </c>
      <c r="H632" s="1">
        <f t="shared" si="451"/>
        <v>0</v>
      </c>
      <c r="I632" s="26">
        <f t="shared" si="452"/>
        <v>0</v>
      </c>
      <c r="J632" s="26">
        <f t="shared" si="453"/>
        <v>160064.40000000005</v>
      </c>
      <c r="S632">
        <f t="shared" si="455"/>
        <v>32</v>
      </c>
    </row>
    <row r="633" spans="1:19" x14ac:dyDescent="0.25">
      <c r="A633" s="1">
        <v>219</v>
      </c>
      <c r="B633" s="11">
        <v>0</v>
      </c>
      <c r="C633" s="11">
        <f t="shared" si="454"/>
        <v>13338.700000000004</v>
      </c>
      <c r="D633" s="11">
        <f t="shared" si="448"/>
        <v>13338.700000000004</v>
      </c>
      <c r="E633" s="11">
        <v>0</v>
      </c>
      <c r="F633" s="4">
        <f t="shared" si="449"/>
        <v>12</v>
      </c>
      <c r="G633" s="25">
        <f t="shared" si="450"/>
        <v>160064.40000000005</v>
      </c>
      <c r="H633" s="1">
        <f t="shared" si="451"/>
        <v>0</v>
      </c>
      <c r="I633" s="26">
        <f t="shared" si="452"/>
        <v>0</v>
      </c>
      <c r="J633" s="26">
        <f t="shared" si="453"/>
        <v>160064.40000000005</v>
      </c>
      <c r="S633">
        <f t="shared" si="455"/>
        <v>32</v>
      </c>
    </row>
    <row r="634" spans="1:19" x14ac:dyDescent="0.25">
      <c r="A634" s="1">
        <v>220</v>
      </c>
      <c r="B634" s="11">
        <v>8800</v>
      </c>
      <c r="C634" s="11">
        <f t="shared" si="454"/>
        <v>13338.700000000004</v>
      </c>
      <c r="D634" s="11">
        <f t="shared" si="448"/>
        <v>22138.700000000004</v>
      </c>
      <c r="E634" s="11">
        <v>0</v>
      </c>
      <c r="F634" s="4">
        <f t="shared" si="449"/>
        <v>12</v>
      </c>
      <c r="G634" s="25">
        <f t="shared" si="450"/>
        <v>265664.40000000002</v>
      </c>
      <c r="H634" s="1">
        <f t="shared" si="451"/>
        <v>1</v>
      </c>
      <c r="I634" s="26">
        <f t="shared" si="452"/>
        <v>124060</v>
      </c>
      <c r="J634" s="26">
        <f t="shared" si="453"/>
        <v>389724.4</v>
      </c>
      <c r="S634">
        <f t="shared" si="455"/>
        <v>32</v>
      </c>
    </row>
    <row r="635" spans="1:19" x14ac:dyDescent="0.25">
      <c r="A635" s="1">
        <v>221</v>
      </c>
      <c r="B635" s="11">
        <v>12320</v>
      </c>
      <c r="C635" s="11">
        <f t="shared" si="454"/>
        <v>22138.700000000004</v>
      </c>
      <c r="D635" s="11">
        <f t="shared" si="448"/>
        <v>34458.700000000004</v>
      </c>
      <c r="E635" s="11">
        <v>0</v>
      </c>
      <c r="F635" s="4">
        <f t="shared" si="449"/>
        <v>12</v>
      </c>
      <c r="G635" s="25">
        <f t="shared" si="450"/>
        <v>413504.4</v>
      </c>
      <c r="H635" s="1">
        <f t="shared" si="451"/>
        <v>1</v>
      </c>
      <c r="I635" s="26">
        <f t="shared" si="452"/>
        <v>124060</v>
      </c>
      <c r="J635" s="26">
        <f t="shared" si="453"/>
        <v>537564.4</v>
      </c>
      <c r="S635">
        <f t="shared" si="455"/>
        <v>32</v>
      </c>
    </row>
    <row r="636" spans="1:19" x14ac:dyDescent="0.25">
      <c r="A636" s="1">
        <v>222</v>
      </c>
      <c r="B636" s="11">
        <v>16690</v>
      </c>
      <c r="C636" s="11">
        <f t="shared" si="454"/>
        <v>34458.700000000004</v>
      </c>
      <c r="D636" s="11">
        <f t="shared" si="448"/>
        <v>51148.700000000004</v>
      </c>
      <c r="E636" s="11">
        <v>0</v>
      </c>
      <c r="F636" s="4">
        <f t="shared" si="449"/>
        <v>12</v>
      </c>
      <c r="G636" s="25">
        <f t="shared" si="450"/>
        <v>613784.4</v>
      </c>
      <c r="H636" s="1">
        <f t="shared" si="451"/>
        <v>1</v>
      </c>
      <c r="I636" s="26">
        <f t="shared" si="452"/>
        <v>124060</v>
      </c>
      <c r="J636" s="26">
        <f t="shared" si="453"/>
        <v>737844.4</v>
      </c>
      <c r="S636">
        <f t="shared" si="455"/>
        <v>32</v>
      </c>
    </row>
    <row r="637" spans="1:19" x14ac:dyDescent="0.25">
      <c r="A637" s="1">
        <v>223</v>
      </c>
      <c r="B637" s="11">
        <v>0</v>
      </c>
      <c r="C637" s="11">
        <f t="shared" si="454"/>
        <v>51148.700000000004</v>
      </c>
      <c r="D637" s="11">
        <f t="shared" si="448"/>
        <v>51148.700000000004</v>
      </c>
      <c r="E637" s="11">
        <v>0</v>
      </c>
      <c r="F637" s="4">
        <f t="shared" si="449"/>
        <v>12</v>
      </c>
      <c r="G637" s="25">
        <f t="shared" si="450"/>
        <v>613784.4</v>
      </c>
      <c r="H637" s="1">
        <f t="shared" si="451"/>
        <v>0</v>
      </c>
      <c r="I637" s="26">
        <f t="shared" si="452"/>
        <v>0</v>
      </c>
      <c r="J637" s="26">
        <f t="shared" si="453"/>
        <v>613784.4</v>
      </c>
      <c r="S637">
        <f t="shared" si="455"/>
        <v>32</v>
      </c>
    </row>
    <row r="638" spans="1:19" x14ac:dyDescent="0.25">
      <c r="A638" s="1">
        <v>224</v>
      </c>
      <c r="B638" s="11">
        <v>7810</v>
      </c>
      <c r="C638" s="11">
        <f t="shared" si="454"/>
        <v>51148.700000000004</v>
      </c>
      <c r="D638" s="11">
        <f t="shared" si="448"/>
        <v>58958.700000000004</v>
      </c>
      <c r="E638" s="11">
        <v>0</v>
      </c>
      <c r="F638" s="4">
        <f t="shared" si="449"/>
        <v>12</v>
      </c>
      <c r="G638" s="25">
        <f t="shared" si="450"/>
        <v>707504.4</v>
      </c>
      <c r="H638" s="1">
        <f t="shared" si="451"/>
        <v>1</v>
      </c>
      <c r="I638" s="26">
        <f t="shared" si="452"/>
        <v>124060</v>
      </c>
      <c r="J638" s="26">
        <f t="shared" si="453"/>
        <v>831564.4</v>
      </c>
      <c r="S638">
        <f t="shared" si="455"/>
        <v>32</v>
      </c>
    </row>
    <row r="639" spans="1:19" x14ac:dyDescent="0.25">
      <c r="A639" s="1">
        <v>225</v>
      </c>
      <c r="B639" s="11">
        <v>5780</v>
      </c>
      <c r="C639" s="11">
        <f t="shared" si="454"/>
        <v>58958.700000000004</v>
      </c>
      <c r="D639" s="11">
        <f t="shared" si="448"/>
        <v>64738.700000000004</v>
      </c>
      <c r="E639" s="11">
        <v>0</v>
      </c>
      <c r="F639" s="4">
        <f t="shared" si="449"/>
        <v>12</v>
      </c>
      <c r="G639" s="25">
        <f t="shared" si="450"/>
        <v>776864.4</v>
      </c>
      <c r="H639" s="1">
        <f t="shared" si="451"/>
        <v>1</v>
      </c>
      <c r="I639" s="26">
        <f t="shared" si="452"/>
        <v>124060</v>
      </c>
      <c r="J639" s="26">
        <f t="shared" si="453"/>
        <v>900924.4</v>
      </c>
      <c r="S639">
        <f t="shared" si="455"/>
        <v>33</v>
      </c>
    </row>
    <row r="640" spans="1:19" x14ac:dyDescent="0.25">
      <c r="A640" s="1">
        <v>226</v>
      </c>
      <c r="B640" s="11">
        <v>0</v>
      </c>
      <c r="C640" s="11">
        <f t="shared" si="454"/>
        <v>64738.700000000004</v>
      </c>
      <c r="D640" s="11">
        <f t="shared" si="448"/>
        <v>64738.700000000004</v>
      </c>
      <c r="E640" s="11">
        <v>0</v>
      </c>
      <c r="F640" s="4">
        <f t="shared" si="449"/>
        <v>12</v>
      </c>
      <c r="G640" s="25">
        <f t="shared" si="450"/>
        <v>776864.4</v>
      </c>
      <c r="H640" s="1">
        <f t="shared" si="451"/>
        <v>0</v>
      </c>
      <c r="I640" s="26">
        <f t="shared" si="452"/>
        <v>0</v>
      </c>
      <c r="J640" s="26">
        <f t="shared" si="453"/>
        <v>776864.4</v>
      </c>
      <c r="S640">
        <f t="shared" si="455"/>
        <v>33</v>
      </c>
    </row>
    <row r="641" spans="1:19" x14ac:dyDescent="0.25">
      <c r="A641" s="1">
        <v>227</v>
      </c>
      <c r="B641" s="11">
        <v>0</v>
      </c>
      <c r="C641" s="11">
        <f t="shared" si="454"/>
        <v>64738.700000000004</v>
      </c>
      <c r="D641" s="11">
        <f t="shared" si="448"/>
        <v>52668.700000000004</v>
      </c>
      <c r="E641" s="11">
        <v>12070</v>
      </c>
      <c r="F641" s="4">
        <f t="shared" si="449"/>
        <v>12</v>
      </c>
      <c r="G641" s="25">
        <f t="shared" si="450"/>
        <v>632024.4</v>
      </c>
      <c r="H641" s="1">
        <f t="shared" si="451"/>
        <v>0</v>
      </c>
      <c r="I641" s="26">
        <f t="shared" si="452"/>
        <v>0</v>
      </c>
      <c r="J641" s="26">
        <f t="shared" si="453"/>
        <v>632024.4</v>
      </c>
      <c r="S641">
        <f t="shared" si="455"/>
        <v>33</v>
      </c>
    </row>
    <row r="642" spans="1:19" x14ac:dyDescent="0.25">
      <c r="A642" s="1">
        <v>228</v>
      </c>
      <c r="B642" s="11">
        <v>14020</v>
      </c>
      <c r="C642" s="11">
        <f t="shared" si="454"/>
        <v>52668.700000000004</v>
      </c>
      <c r="D642" s="11">
        <f t="shared" si="448"/>
        <v>51614.700000000012</v>
      </c>
      <c r="E642" s="11">
        <v>15074</v>
      </c>
      <c r="F642" s="4">
        <f t="shared" si="449"/>
        <v>12</v>
      </c>
      <c r="G642" s="25">
        <f t="shared" si="450"/>
        <v>619376.40000000014</v>
      </c>
      <c r="H642" s="1">
        <f t="shared" si="451"/>
        <v>1</v>
      </c>
      <c r="I642" s="26">
        <f t="shared" si="452"/>
        <v>124060</v>
      </c>
      <c r="J642" s="26">
        <f t="shared" si="453"/>
        <v>743436.40000000014</v>
      </c>
      <c r="S642">
        <f t="shared" si="455"/>
        <v>33</v>
      </c>
    </row>
    <row r="643" spans="1:19" x14ac:dyDescent="0.25">
      <c r="A643" s="1">
        <v>229</v>
      </c>
      <c r="B643" s="11">
        <v>0</v>
      </c>
      <c r="C643" s="11">
        <f t="shared" si="454"/>
        <v>51614.700000000012</v>
      </c>
      <c r="D643" s="11">
        <f t="shared" si="448"/>
        <v>51614.700000000012</v>
      </c>
      <c r="E643" s="11">
        <v>0</v>
      </c>
      <c r="F643" s="4">
        <f t="shared" si="449"/>
        <v>12</v>
      </c>
      <c r="G643" s="25">
        <f t="shared" si="450"/>
        <v>619376.40000000014</v>
      </c>
      <c r="H643" s="1">
        <f t="shared" si="451"/>
        <v>0</v>
      </c>
      <c r="I643" s="26">
        <f t="shared" si="452"/>
        <v>0</v>
      </c>
      <c r="J643" s="26">
        <f t="shared" si="453"/>
        <v>619376.40000000014</v>
      </c>
      <c r="S643">
        <f t="shared" si="455"/>
        <v>33</v>
      </c>
    </row>
    <row r="644" spans="1:19" x14ac:dyDescent="0.25">
      <c r="A644" s="1">
        <v>230</v>
      </c>
      <c r="B644" s="11">
        <v>0</v>
      </c>
      <c r="C644" s="11">
        <f t="shared" si="454"/>
        <v>51614.700000000012</v>
      </c>
      <c r="D644" s="11">
        <f t="shared" si="448"/>
        <v>38295.700000000012</v>
      </c>
      <c r="E644" s="11">
        <v>13319</v>
      </c>
      <c r="F644" s="4">
        <f t="shared" si="449"/>
        <v>12</v>
      </c>
      <c r="G644" s="25">
        <f t="shared" si="450"/>
        <v>459548.40000000014</v>
      </c>
      <c r="H644" s="1">
        <f t="shared" si="451"/>
        <v>0</v>
      </c>
      <c r="I644" s="26">
        <f t="shared" si="452"/>
        <v>0</v>
      </c>
      <c r="J644" s="26">
        <f t="shared" si="453"/>
        <v>459548.40000000014</v>
      </c>
      <c r="S644">
        <f t="shared" si="455"/>
        <v>33</v>
      </c>
    </row>
    <row r="645" spans="1:19" x14ac:dyDescent="0.25">
      <c r="A645" s="1">
        <v>231</v>
      </c>
      <c r="B645" s="11">
        <v>9580</v>
      </c>
      <c r="C645" s="11">
        <f t="shared" si="454"/>
        <v>38295.700000000012</v>
      </c>
      <c r="D645" s="11">
        <f t="shared" si="448"/>
        <v>34346.700000000012</v>
      </c>
      <c r="E645" s="11">
        <v>13529</v>
      </c>
      <c r="F645" s="4">
        <f t="shared" si="449"/>
        <v>12</v>
      </c>
      <c r="G645" s="25">
        <f t="shared" si="450"/>
        <v>412160.40000000014</v>
      </c>
      <c r="H645" s="1">
        <f t="shared" si="451"/>
        <v>1</v>
      </c>
      <c r="I645" s="26">
        <f t="shared" si="452"/>
        <v>124060</v>
      </c>
      <c r="J645" s="26">
        <f t="shared" si="453"/>
        <v>536220.40000000014</v>
      </c>
      <c r="S645">
        <f t="shared" si="455"/>
        <v>33</v>
      </c>
    </row>
    <row r="646" spans="1:19" x14ac:dyDescent="0.25">
      <c r="A646" s="1">
        <v>232</v>
      </c>
      <c r="B646" s="11">
        <v>9450</v>
      </c>
      <c r="C646" s="11">
        <f t="shared" si="454"/>
        <v>34346.700000000012</v>
      </c>
      <c r="D646" s="11">
        <f t="shared" si="448"/>
        <v>29616.700000000012</v>
      </c>
      <c r="E646" s="11">
        <v>14180</v>
      </c>
      <c r="F646" s="4">
        <f t="shared" si="449"/>
        <v>12</v>
      </c>
      <c r="G646" s="25">
        <f t="shared" si="450"/>
        <v>355400.40000000014</v>
      </c>
      <c r="H646" s="1">
        <f t="shared" si="451"/>
        <v>1</v>
      </c>
      <c r="I646" s="26">
        <f t="shared" si="452"/>
        <v>124060</v>
      </c>
      <c r="J646" s="26">
        <f t="shared" si="453"/>
        <v>479460.40000000014</v>
      </c>
      <c r="S646">
        <f t="shared" si="455"/>
        <v>34</v>
      </c>
    </row>
    <row r="647" spans="1:19" x14ac:dyDescent="0.25">
      <c r="A647" s="1">
        <v>233</v>
      </c>
      <c r="B647" s="11">
        <v>0</v>
      </c>
      <c r="C647" s="11">
        <f t="shared" si="454"/>
        <v>29616.700000000012</v>
      </c>
      <c r="D647" s="11">
        <f t="shared" si="448"/>
        <v>29616.700000000012</v>
      </c>
      <c r="E647" s="11">
        <v>0</v>
      </c>
      <c r="F647" s="4">
        <f t="shared" si="449"/>
        <v>12</v>
      </c>
      <c r="G647" s="25">
        <f t="shared" si="450"/>
        <v>355400.40000000014</v>
      </c>
      <c r="H647" s="1">
        <f t="shared" si="451"/>
        <v>0</v>
      </c>
      <c r="I647" s="26">
        <f t="shared" si="452"/>
        <v>0</v>
      </c>
      <c r="J647" s="26">
        <f t="shared" si="453"/>
        <v>355400.40000000014</v>
      </c>
      <c r="S647">
        <f t="shared" si="455"/>
        <v>34</v>
      </c>
    </row>
    <row r="648" spans="1:19" x14ac:dyDescent="0.25">
      <c r="A648" s="1">
        <v>234</v>
      </c>
      <c r="B648" s="11">
        <v>13101.4</v>
      </c>
      <c r="C648" s="11">
        <f t="shared" si="454"/>
        <v>29616.700000000012</v>
      </c>
      <c r="D648" s="11">
        <f t="shared" si="448"/>
        <v>42718.100000000013</v>
      </c>
      <c r="E648" s="11">
        <v>0</v>
      </c>
      <c r="F648" s="4">
        <f t="shared" si="449"/>
        <v>12</v>
      </c>
      <c r="G648" s="25">
        <f t="shared" si="450"/>
        <v>512617.20000000019</v>
      </c>
      <c r="H648" s="1">
        <f t="shared" si="451"/>
        <v>1</v>
      </c>
      <c r="I648" s="26">
        <f t="shared" si="452"/>
        <v>124060</v>
      </c>
      <c r="J648" s="26">
        <f t="shared" si="453"/>
        <v>636677.20000000019</v>
      </c>
      <c r="S648">
        <f t="shared" si="455"/>
        <v>34</v>
      </c>
    </row>
    <row r="649" spans="1:19" x14ac:dyDescent="0.25">
      <c r="A649" s="1">
        <v>235</v>
      </c>
      <c r="B649" s="11">
        <v>7100</v>
      </c>
      <c r="C649" s="11">
        <f t="shared" si="454"/>
        <v>42718.100000000013</v>
      </c>
      <c r="D649" s="11">
        <f t="shared" si="448"/>
        <v>49818.100000000013</v>
      </c>
      <c r="E649" s="11">
        <v>0</v>
      </c>
      <c r="F649" s="4">
        <f t="shared" si="449"/>
        <v>12</v>
      </c>
      <c r="G649" s="25">
        <f t="shared" si="450"/>
        <v>597817.20000000019</v>
      </c>
      <c r="H649" s="1">
        <f t="shared" si="451"/>
        <v>1</v>
      </c>
      <c r="I649" s="26">
        <f t="shared" si="452"/>
        <v>124060</v>
      </c>
      <c r="J649" s="26">
        <f t="shared" si="453"/>
        <v>721877.20000000019</v>
      </c>
      <c r="S649">
        <f t="shared" si="455"/>
        <v>34</v>
      </c>
    </row>
    <row r="650" spans="1:19" x14ac:dyDescent="0.25">
      <c r="A650" s="1">
        <v>236</v>
      </c>
      <c r="B650" s="11">
        <v>14080</v>
      </c>
      <c r="C650" s="11">
        <f t="shared" si="454"/>
        <v>49818.100000000013</v>
      </c>
      <c r="D650" s="11">
        <f t="shared" si="448"/>
        <v>63898.100000000013</v>
      </c>
      <c r="E650" s="11">
        <v>0</v>
      </c>
      <c r="F650" s="4">
        <f t="shared" si="449"/>
        <v>12</v>
      </c>
      <c r="G650" s="25">
        <f t="shared" si="450"/>
        <v>766777.20000000019</v>
      </c>
      <c r="H650" s="1">
        <f t="shared" si="451"/>
        <v>1</v>
      </c>
      <c r="I650" s="26">
        <f t="shared" si="452"/>
        <v>124060</v>
      </c>
      <c r="J650" s="26">
        <f t="shared" si="453"/>
        <v>890837.20000000019</v>
      </c>
      <c r="S650">
        <f t="shared" si="455"/>
        <v>34</v>
      </c>
    </row>
    <row r="651" spans="1:19" x14ac:dyDescent="0.25">
      <c r="A651" s="1">
        <v>237</v>
      </c>
      <c r="B651" s="11">
        <v>0</v>
      </c>
      <c r="C651" s="11">
        <f t="shared" si="454"/>
        <v>63898.100000000013</v>
      </c>
      <c r="D651" s="11">
        <f t="shared" si="448"/>
        <v>63898.100000000013</v>
      </c>
      <c r="E651" s="11">
        <v>0</v>
      </c>
      <c r="F651" s="4">
        <f t="shared" si="449"/>
        <v>12</v>
      </c>
      <c r="G651" s="25">
        <f t="shared" si="450"/>
        <v>766777.20000000019</v>
      </c>
      <c r="H651" s="1">
        <f t="shared" si="451"/>
        <v>0</v>
      </c>
      <c r="I651" s="26">
        <f t="shared" si="452"/>
        <v>0</v>
      </c>
      <c r="J651" s="26">
        <f t="shared" si="453"/>
        <v>766777.20000000019</v>
      </c>
      <c r="S651">
        <f t="shared" si="455"/>
        <v>34</v>
      </c>
    </row>
    <row r="652" spans="1:19" x14ac:dyDescent="0.25">
      <c r="A652" s="1">
        <v>238</v>
      </c>
      <c r="B652" s="11">
        <v>0</v>
      </c>
      <c r="C652" s="11">
        <f t="shared" si="454"/>
        <v>63898.100000000013</v>
      </c>
      <c r="D652" s="11">
        <f t="shared" si="448"/>
        <v>63898.100000000013</v>
      </c>
      <c r="E652" s="11">
        <v>0</v>
      </c>
      <c r="F652" s="4">
        <f t="shared" si="449"/>
        <v>12</v>
      </c>
      <c r="G652" s="25">
        <f t="shared" si="450"/>
        <v>766777.20000000019</v>
      </c>
      <c r="H652" s="1">
        <f t="shared" si="451"/>
        <v>0</v>
      </c>
      <c r="I652" s="26">
        <f t="shared" si="452"/>
        <v>0</v>
      </c>
      <c r="J652" s="26">
        <f t="shared" si="453"/>
        <v>766777.20000000019</v>
      </c>
      <c r="S652">
        <f t="shared" si="455"/>
        <v>34</v>
      </c>
    </row>
    <row r="653" spans="1:19" x14ac:dyDescent="0.25">
      <c r="A653" s="1">
        <v>239</v>
      </c>
      <c r="B653" s="11">
        <v>10140</v>
      </c>
      <c r="C653" s="11">
        <f t="shared" si="454"/>
        <v>63898.100000000013</v>
      </c>
      <c r="D653" s="11">
        <f t="shared" si="448"/>
        <v>74038.100000000006</v>
      </c>
      <c r="E653" s="11">
        <v>0</v>
      </c>
      <c r="F653" s="4">
        <f t="shared" si="449"/>
        <v>12</v>
      </c>
      <c r="G653" s="25">
        <f t="shared" si="450"/>
        <v>888457.20000000007</v>
      </c>
      <c r="H653" s="1">
        <f t="shared" si="451"/>
        <v>1</v>
      </c>
      <c r="I653" s="26">
        <f t="shared" si="452"/>
        <v>124060</v>
      </c>
      <c r="J653" s="26">
        <f t="shared" si="453"/>
        <v>1012517.2000000001</v>
      </c>
      <c r="S653">
        <f t="shared" si="455"/>
        <v>35</v>
      </c>
    </row>
    <row r="654" spans="1:19" x14ac:dyDescent="0.25">
      <c r="A654" s="1">
        <v>240</v>
      </c>
      <c r="B654" s="11">
        <v>0</v>
      </c>
      <c r="C654" s="11">
        <f t="shared" si="454"/>
        <v>74038.100000000006</v>
      </c>
      <c r="D654" s="11">
        <f t="shared" si="448"/>
        <v>74038.100000000006</v>
      </c>
      <c r="E654" s="11">
        <v>0</v>
      </c>
      <c r="F654" s="4">
        <f t="shared" si="449"/>
        <v>12</v>
      </c>
      <c r="G654" s="25">
        <f t="shared" si="450"/>
        <v>888457.20000000007</v>
      </c>
      <c r="H654" s="1">
        <f t="shared" si="451"/>
        <v>0</v>
      </c>
      <c r="I654" s="26">
        <f t="shared" si="452"/>
        <v>0</v>
      </c>
      <c r="J654" s="26">
        <f t="shared" si="453"/>
        <v>888457.20000000007</v>
      </c>
      <c r="S654">
        <f t="shared" si="455"/>
        <v>35</v>
      </c>
    </row>
    <row r="655" spans="1:19" x14ac:dyDescent="0.25">
      <c r="A655" s="1">
        <v>241</v>
      </c>
      <c r="B655" s="11">
        <v>23570</v>
      </c>
      <c r="C655" s="11">
        <f t="shared" si="454"/>
        <v>74038.100000000006</v>
      </c>
      <c r="D655" s="11">
        <f t="shared" si="448"/>
        <v>82045.100000000006</v>
      </c>
      <c r="E655" s="11">
        <v>15563</v>
      </c>
      <c r="F655" s="4">
        <f t="shared" si="449"/>
        <v>12</v>
      </c>
      <c r="G655" s="25">
        <f t="shared" si="450"/>
        <v>984541.20000000007</v>
      </c>
      <c r="H655" s="1">
        <f t="shared" si="451"/>
        <v>1</v>
      </c>
      <c r="I655" s="26">
        <f t="shared" si="452"/>
        <v>124060</v>
      </c>
      <c r="J655" s="26">
        <f t="shared" si="453"/>
        <v>1108601.2000000002</v>
      </c>
      <c r="O655">
        <f>O657/$M$417</f>
        <v>18</v>
      </c>
      <c r="S655">
        <f t="shared" si="455"/>
        <v>35</v>
      </c>
    </row>
    <row r="656" spans="1:19" x14ac:dyDescent="0.25">
      <c r="A656" s="1">
        <v>242</v>
      </c>
      <c r="B656" s="11">
        <v>0</v>
      </c>
      <c r="C656" s="11">
        <f t="shared" si="454"/>
        <v>82045.100000000006</v>
      </c>
      <c r="D656" s="11">
        <f t="shared" si="448"/>
        <v>69694.100000000006</v>
      </c>
      <c r="E656" s="11">
        <v>12351</v>
      </c>
      <c r="F656" s="4">
        <f t="shared" si="449"/>
        <v>12</v>
      </c>
      <c r="G656" s="25">
        <f t="shared" si="450"/>
        <v>836329.20000000007</v>
      </c>
      <c r="H656" s="1">
        <f t="shared" si="451"/>
        <v>0</v>
      </c>
      <c r="I656" s="26">
        <f t="shared" si="452"/>
        <v>0</v>
      </c>
      <c r="J656" s="26">
        <f t="shared" si="453"/>
        <v>836329.20000000007</v>
      </c>
      <c r="S656">
        <f t="shared" si="455"/>
        <v>35</v>
      </c>
    </row>
    <row r="657" spans="1:19" s="35" customFormat="1" ht="15.75" thickBot="1" x14ac:dyDescent="0.3">
      <c r="A657" s="29">
        <v>243</v>
      </c>
      <c r="B657" s="21">
        <v>0</v>
      </c>
      <c r="C657" s="11">
        <f t="shared" si="454"/>
        <v>69694.100000000006</v>
      </c>
      <c r="D657" s="11">
        <f t="shared" si="448"/>
        <v>58545.100000000006</v>
      </c>
      <c r="E657" s="11">
        <v>11149</v>
      </c>
      <c r="F657" s="4">
        <f t="shared" si="449"/>
        <v>12</v>
      </c>
      <c r="G657" s="43">
        <f t="shared" si="450"/>
        <v>702541.20000000007</v>
      </c>
      <c r="H657" s="29">
        <f t="shared" si="451"/>
        <v>0</v>
      </c>
      <c r="I657" s="26">
        <f t="shared" si="452"/>
        <v>0</v>
      </c>
      <c r="J657" s="30">
        <f t="shared" si="453"/>
        <v>702541.20000000007</v>
      </c>
      <c r="K657" s="31">
        <f>SUM(J627:J657)</f>
        <v>19118480.399999999</v>
      </c>
      <c r="L657" s="32" t="s">
        <v>114</v>
      </c>
      <c r="M657" s="28">
        <f>SUM(G627:G657)</f>
        <v>16885400.399999995</v>
      </c>
      <c r="N657" s="33" t="s">
        <v>70</v>
      </c>
      <c r="O657" s="34">
        <f>SUM(I627:I657)</f>
        <v>2233080</v>
      </c>
      <c r="P657"/>
      <c r="Q657"/>
      <c r="S657">
        <f t="shared" si="455"/>
        <v>35</v>
      </c>
    </row>
    <row r="658" spans="1:19" x14ac:dyDescent="0.25">
      <c r="A658" s="36">
        <v>244</v>
      </c>
      <c r="B658" s="22">
        <v>17670</v>
      </c>
      <c r="C658" s="11">
        <f t="shared" si="454"/>
        <v>58545.100000000006</v>
      </c>
      <c r="D658" s="11">
        <f t="shared" si="448"/>
        <v>61518.100000000006</v>
      </c>
      <c r="E658" s="11">
        <v>14697</v>
      </c>
      <c r="F658" s="4">
        <f t="shared" si="449"/>
        <v>12</v>
      </c>
      <c r="G658" s="44">
        <f t="shared" si="450"/>
        <v>738217.20000000007</v>
      </c>
      <c r="H658" s="36">
        <f t="shared" si="451"/>
        <v>1</v>
      </c>
      <c r="I658" s="26">
        <f t="shared" si="452"/>
        <v>124060</v>
      </c>
      <c r="J658" s="37">
        <f t="shared" si="453"/>
        <v>862277.20000000007</v>
      </c>
      <c r="S658">
        <f t="shared" si="455"/>
        <v>35</v>
      </c>
    </row>
    <row r="659" spans="1:19" x14ac:dyDescent="0.25">
      <c r="A659" s="1">
        <v>245</v>
      </c>
      <c r="B659" s="11">
        <v>16430</v>
      </c>
      <c r="C659" s="11">
        <f t="shared" si="454"/>
        <v>61518.100000000006</v>
      </c>
      <c r="D659" s="11">
        <f t="shared" si="448"/>
        <v>62558.100000000006</v>
      </c>
      <c r="E659" s="11">
        <v>15390</v>
      </c>
      <c r="F659" s="4">
        <f t="shared" si="449"/>
        <v>12</v>
      </c>
      <c r="G659" s="25">
        <f t="shared" si="450"/>
        <v>750697.20000000007</v>
      </c>
      <c r="H659" s="1">
        <f t="shared" si="451"/>
        <v>1</v>
      </c>
      <c r="I659" s="26">
        <f t="shared" si="452"/>
        <v>124060</v>
      </c>
      <c r="J659" s="26">
        <f t="shared" si="453"/>
        <v>874757.20000000007</v>
      </c>
      <c r="S659">
        <f t="shared" si="455"/>
        <v>35</v>
      </c>
    </row>
    <row r="660" spans="1:19" x14ac:dyDescent="0.25">
      <c r="A660" s="1">
        <v>246</v>
      </c>
      <c r="B660" s="11">
        <v>14930</v>
      </c>
      <c r="C660" s="11">
        <f t="shared" si="454"/>
        <v>62558.100000000006</v>
      </c>
      <c r="D660" s="11">
        <f t="shared" si="448"/>
        <v>65540.100000000006</v>
      </c>
      <c r="E660" s="11">
        <v>11948</v>
      </c>
      <c r="F660" s="4">
        <f t="shared" si="449"/>
        <v>12</v>
      </c>
      <c r="G660" s="25">
        <f t="shared" si="450"/>
        <v>786481.20000000007</v>
      </c>
      <c r="H660" s="1">
        <f t="shared" si="451"/>
        <v>1</v>
      </c>
      <c r="I660" s="26">
        <f t="shared" si="452"/>
        <v>124060</v>
      </c>
      <c r="J660" s="26">
        <f t="shared" si="453"/>
        <v>910541.20000000007</v>
      </c>
      <c r="S660">
        <f t="shared" si="455"/>
        <v>36</v>
      </c>
    </row>
    <row r="661" spans="1:19" x14ac:dyDescent="0.25">
      <c r="A661" s="1">
        <v>247</v>
      </c>
      <c r="B661" s="11">
        <v>0</v>
      </c>
      <c r="C661" s="11">
        <f t="shared" si="454"/>
        <v>65540.100000000006</v>
      </c>
      <c r="D661" s="11">
        <f t="shared" si="448"/>
        <v>65540.100000000006</v>
      </c>
      <c r="E661" s="11">
        <v>0</v>
      </c>
      <c r="F661" s="4">
        <f t="shared" si="449"/>
        <v>12</v>
      </c>
      <c r="G661" s="25">
        <f t="shared" si="450"/>
        <v>786481.20000000007</v>
      </c>
      <c r="H661" s="1">
        <f t="shared" si="451"/>
        <v>0</v>
      </c>
      <c r="I661" s="26">
        <f t="shared" si="452"/>
        <v>0</v>
      </c>
      <c r="J661" s="26">
        <f t="shared" si="453"/>
        <v>786481.20000000007</v>
      </c>
      <c r="S661">
        <f t="shared" si="455"/>
        <v>36</v>
      </c>
    </row>
    <row r="662" spans="1:19" x14ac:dyDescent="0.25">
      <c r="A662" s="1">
        <v>248</v>
      </c>
      <c r="B662" s="11">
        <v>23150</v>
      </c>
      <c r="C662" s="11">
        <f t="shared" si="454"/>
        <v>65540.100000000006</v>
      </c>
      <c r="D662" s="11">
        <f t="shared" si="448"/>
        <v>77821.100000000006</v>
      </c>
      <c r="E662" s="11">
        <v>10869</v>
      </c>
      <c r="F662" s="4">
        <f t="shared" si="449"/>
        <v>12</v>
      </c>
      <c r="G662" s="25">
        <f t="shared" si="450"/>
        <v>933853.20000000007</v>
      </c>
      <c r="H662" s="1">
        <f t="shared" si="451"/>
        <v>1</v>
      </c>
      <c r="I662" s="26">
        <f t="shared" si="452"/>
        <v>124060</v>
      </c>
      <c r="J662" s="26">
        <f t="shared" si="453"/>
        <v>1057913.2000000002</v>
      </c>
      <c r="S662">
        <f t="shared" si="455"/>
        <v>36</v>
      </c>
    </row>
    <row r="663" spans="1:19" x14ac:dyDescent="0.25">
      <c r="A663" s="1">
        <v>249</v>
      </c>
      <c r="B663" s="11">
        <v>0</v>
      </c>
      <c r="C663" s="11">
        <f t="shared" si="454"/>
        <v>77821.100000000006</v>
      </c>
      <c r="D663" s="11">
        <f t="shared" si="448"/>
        <v>63664.100000000006</v>
      </c>
      <c r="E663" s="11">
        <v>14157</v>
      </c>
      <c r="F663" s="4">
        <f t="shared" si="449"/>
        <v>12</v>
      </c>
      <c r="G663" s="25">
        <f t="shared" si="450"/>
        <v>763969.20000000007</v>
      </c>
      <c r="H663" s="1">
        <f t="shared" si="451"/>
        <v>0</v>
      </c>
      <c r="I663" s="26">
        <f t="shared" si="452"/>
        <v>0</v>
      </c>
      <c r="J663" s="26">
        <f t="shared" si="453"/>
        <v>763969.20000000007</v>
      </c>
      <c r="S663">
        <f t="shared" si="455"/>
        <v>36</v>
      </c>
    </row>
    <row r="664" spans="1:19" x14ac:dyDescent="0.25">
      <c r="A664" s="1">
        <v>250</v>
      </c>
      <c r="B664" s="11">
        <v>9680</v>
      </c>
      <c r="C664" s="11">
        <f t="shared" si="454"/>
        <v>63664.100000000006</v>
      </c>
      <c r="D664" s="11">
        <f t="shared" si="448"/>
        <v>61837.100000000006</v>
      </c>
      <c r="E664" s="11">
        <v>11507</v>
      </c>
      <c r="F664" s="4">
        <f t="shared" si="449"/>
        <v>12</v>
      </c>
      <c r="G664" s="25">
        <f t="shared" si="450"/>
        <v>742045.20000000007</v>
      </c>
      <c r="H664" s="1">
        <f t="shared" si="451"/>
        <v>1</v>
      </c>
      <c r="I664" s="26">
        <f t="shared" si="452"/>
        <v>124060</v>
      </c>
      <c r="J664" s="26">
        <f t="shared" si="453"/>
        <v>866105.20000000007</v>
      </c>
      <c r="S664">
        <f t="shared" si="455"/>
        <v>36</v>
      </c>
    </row>
    <row r="665" spans="1:19" x14ac:dyDescent="0.25">
      <c r="A665" s="1">
        <v>251</v>
      </c>
      <c r="B665" s="11">
        <v>0</v>
      </c>
      <c r="C665" s="11">
        <f t="shared" si="454"/>
        <v>61837.100000000006</v>
      </c>
      <c r="D665" s="11">
        <f t="shared" si="448"/>
        <v>48885.100000000006</v>
      </c>
      <c r="E665" s="11">
        <v>12952</v>
      </c>
      <c r="F665" s="4">
        <f t="shared" si="449"/>
        <v>12</v>
      </c>
      <c r="G665" s="25">
        <f t="shared" si="450"/>
        <v>586621.20000000007</v>
      </c>
      <c r="H665" s="1">
        <f t="shared" si="451"/>
        <v>0</v>
      </c>
      <c r="I665" s="26">
        <f t="shared" si="452"/>
        <v>0</v>
      </c>
      <c r="J665" s="26">
        <f t="shared" si="453"/>
        <v>586621.20000000007</v>
      </c>
      <c r="S665">
        <f t="shared" si="455"/>
        <v>36</v>
      </c>
    </row>
    <row r="666" spans="1:19" x14ac:dyDescent="0.25">
      <c r="A666" s="1">
        <v>252</v>
      </c>
      <c r="B666" s="11">
        <v>14230</v>
      </c>
      <c r="C666" s="11">
        <f t="shared" si="454"/>
        <v>48885.100000000006</v>
      </c>
      <c r="D666" s="11">
        <f t="shared" si="448"/>
        <v>49712.100000000006</v>
      </c>
      <c r="E666" s="11">
        <v>13403</v>
      </c>
      <c r="F666" s="4">
        <f t="shared" si="449"/>
        <v>12</v>
      </c>
      <c r="G666" s="25">
        <f t="shared" si="450"/>
        <v>596545.20000000007</v>
      </c>
      <c r="H666" s="1">
        <f t="shared" si="451"/>
        <v>1</v>
      </c>
      <c r="I666" s="26">
        <f t="shared" si="452"/>
        <v>124060</v>
      </c>
      <c r="J666" s="26">
        <f t="shared" si="453"/>
        <v>720605.20000000007</v>
      </c>
      <c r="S666">
        <f t="shared" si="455"/>
        <v>36</v>
      </c>
    </row>
    <row r="667" spans="1:19" x14ac:dyDescent="0.25">
      <c r="A667" s="1">
        <v>253</v>
      </c>
      <c r="B667" s="11">
        <v>22329</v>
      </c>
      <c r="C667" s="11">
        <f t="shared" si="454"/>
        <v>49712.100000000006</v>
      </c>
      <c r="D667" s="11">
        <f t="shared" si="448"/>
        <v>59177.100000000006</v>
      </c>
      <c r="E667" s="11">
        <v>12864</v>
      </c>
      <c r="F667" s="4">
        <f t="shared" si="449"/>
        <v>12</v>
      </c>
      <c r="G667" s="25">
        <f t="shared" si="450"/>
        <v>710125.20000000007</v>
      </c>
      <c r="H667" s="1">
        <f t="shared" si="451"/>
        <v>1</v>
      </c>
      <c r="I667" s="26">
        <f t="shared" si="452"/>
        <v>124060</v>
      </c>
      <c r="J667" s="26">
        <f t="shared" si="453"/>
        <v>834185.20000000007</v>
      </c>
      <c r="S667">
        <f t="shared" si="455"/>
        <v>37</v>
      </c>
    </row>
    <row r="668" spans="1:19" x14ac:dyDescent="0.25">
      <c r="A668" s="1">
        <v>254</v>
      </c>
      <c r="B668" s="11">
        <v>0</v>
      </c>
      <c r="C668" s="11">
        <f t="shared" si="454"/>
        <v>59177.100000000006</v>
      </c>
      <c r="D668" s="11">
        <f t="shared" si="448"/>
        <v>59177.100000000006</v>
      </c>
      <c r="E668" s="11">
        <v>0</v>
      </c>
      <c r="F668" s="4">
        <f t="shared" si="449"/>
        <v>12</v>
      </c>
      <c r="G668" s="25">
        <f t="shared" si="450"/>
        <v>710125.20000000007</v>
      </c>
      <c r="H668" s="1">
        <f t="shared" si="451"/>
        <v>0</v>
      </c>
      <c r="I668" s="26">
        <f t="shared" si="452"/>
        <v>0</v>
      </c>
      <c r="J668" s="26">
        <f t="shared" si="453"/>
        <v>710125.20000000007</v>
      </c>
      <c r="S668">
        <f t="shared" si="455"/>
        <v>37</v>
      </c>
    </row>
    <row r="669" spans="1:19" x14ac:dyDescent="0.25">
      <c r="A669" s="1">
        <v>255</v>
      </c>
      <c r="B669" s="11">
        <v>20110</v>
      </c>
      <c r="C669" s="11">
        <f t="shared" si="454"/>
        <v>59177.100000000006</v>
      </c>
      <c r="D669" s="11">
        <f t="shared" si="448"/>
        <v>65029.100000000006</v>
      </c>
      <c r="E669" s="11">
        <v>14258</v>
      </c>
      <c r="F669" s="4">
        <f t="shared" si="449"/>
        <v>12</v>
      </c>
      <c r="G669" s="25">
        <f t="shared" si="450"/>
        <v>780349.20000000007</v>
      </c>
      <c r="H669" s="1">
        <f t="shared" si="451"/>
        <v>1</v>
      </c>
      <c r="I669" s="26">
        <f t="shared" si="452"/>
        <v>124060</v>
      </c>
      <c r="J669" s="26">
        <f t="shared" si="453"/>
        <v>904409.20000000007</v>
      </c>
      <c r="S669">
        <f t="shared" si="455"/>
        <v>37</v>
      </c>
    </row>
    <row r="670" spans="1:19" x14ac:dyDescent="0.25">
      <c r="A670" s="1">
        <v>256</v>
      </c>
      <c r="B670" s="11">
        <v>17800</v>
      </c>
      <c r="C670" s="11">
        <f t="shared" si="454"/>
        <v>65029.100000000006</v>
      </c>
      <c r="D670" s="11">
        <f t="shared" si="448"/>
        <v>70255.100000000006</v>
      </c>
      <c r="E670" s="11">
        <v>12574</v>
      </c>
      <c r="F670" s="4">
        <f t="shared" si="449"/>
        <v>12</v>
      </c>
      <c r="G670" s="25">
        <f t="shared" si="450"/>
        <v>843061.20000000007</v>
      </c>
      <c r="H670" s="1">
        <f t="shared" si="451"/>
        <v>1</v>
      </c>
      <c r="I670" s="26">
        <f t="shared" si="452"/>
        <v>124060</v>
      </c>
      <c r="J670" s="26">
        <f t="shared" si="453"/>
        <v>967121.20000000007</v>
      </c>
      <c r="S670">
        <f t="shared" si="455"/>
        <v>37</v>
      </c>
    </row>
    <row r="671" spans="1:19" x14ac:dyDescent="0.25">
      <c r="A671" s="1">
        <v>257</v>
      </c>
      <c r="B671" s="11">
        <v>21510</v>
      </c>
      <c r="C671" s="11">
        <f t="shared" si="454"/>
        <v>70255.100000000006</v>
      </c>
      <c r="D671" s="11">
        <f t="shared" si="448"/>
        <v>79481.100000000006</v>
      </c>
      <c r="E671" s="11">
        <v>12284</v>
      </c>
      <c r="F671" s="4">
        <f t="shared" si="449"/>
        <v>12</v>
      </c>
      <c r="G671" s="25">
        <f t="shared" si="450"/>
        <v>953773.20000000007</v>
      </c>
      <c r="H671" s="1">
        <f t="shared" si="451"/>
        <v>1</v>
      </c>
      <c r="I671" s="26">
        <f t="shared" si="452"/>
        <v>124060</v>
      </c>
      <c r="J671" s="26">
        <f t="shared" si="453"/>
        <v>1077833.2000000002</v>
      </c>
      <c r="S671">
        <f t="shared" si="455"/>
        <v>37</v>
      </c>
    </row>
    <row r="672" spans="1:19" x14ac:dyDescent="0.25">
      <c r="A672" s="1">
        <v>258</v>
      </c>
      <c r="B672" s="11">
        <v>14400</v>
      </c>
      <c r="C672" s="11">
        <f t="shared" si="454"/>
        <v>79481.100000000006</v>
      </c>
      <c r="D672" s="11">
        <f t="shared" ref="D672:D735" si="456">C672+B672-E672</f>
        <v>80001.100000000006</v>
      </c>
      <c r="E672" s="11">
        <v>13880</v>
      </c>
      <c r="F672" s="4">
        <f t="shared" ref="F672:F735" si="457">$M$416</f>
        <v>12</v>
      </c>
      <c r="G672" s="25">
        <f t="shared" ref="G672:G735" si="458">D672*F672</f>
        <v>960013.20000000007</v>
      </c>
      <c r="H672" s="1">
        <f t="shared" ref="H672:H735" si="459">IF(B672=0,0,1)</f>
        <v>1</v>
      </c>
      <c r="I672" s="26">
        <f t="shared" ref="I672:I735" si="460">H672*$M$417</f>
        <v>124060</v>
      </c>
      <c r="J672" s="26">
        <f t="shared" ref="J672:J735" si="461">G672+I672</f>
        <v>1084073.2000000002</v>
      </c>
      <c r="S672">
        <f t="shared" si="455"/>
        <v>37</v>
      </c>
    </row>
    <row r="673" spans="1:19" x14ac:dyDescent="0.25">
      <c r="A673" s="1">
        <v>259</v>
      </c>
      <c r="B673" s="11">
        <v>17503</v>
      </c>
      <c r="C673" s="11">
        <f t="shared" ref="C673:C736" si="462">D672</f>
        <v>80001.100000000006</v>
      </c>
      <c r="D673" s="11">
        <f t="shared" si="456"/>
        <v>82989.100000000006</v>
      </c>
      <c r="E673" s="11">
        <v>14515</v>
      </c>
      <c r="F673" s="4">
        <f t="shared" si="457"/>
        <v>12</v>
      </c>
      <c r="G673" s="25">
        <f t="shared" si="458"/>
        <v>995869.20000000007</v>
      </c>
      <c r="H673" s="1">
        <f t="shared" si="459"/>
        <v>1</v>
      </c>
      <c r="I673" s="26">
        <f t="shared" si="460"/>
        <v>124060</v>
      </c>
      <c r="J673" s="26">
        <f t="shared" si="461"/>
        <v>1119929.2000000002</v>
      </c>
      <c r="S673">
        <f t="shared" si="455"/>
        <v>37</v>
      </c>
    </row>
    <row r="674" spans="1:19" x14ac:dyDescent="0.25">
      <c r="A674" s="1">
        <v>260</v>
      </c>
      <c r="B674" s="11">
        <v>16260.000000000002</v>
      </c>
      <c r="C674" s="11">
        <f t="shared" si="462"/>
        <v>82989.100000000006</v>
      </c>
      <c r="D674" s="11">
        <f t="shared" si="456"/>
        <v>88083.1</v>
      </c>
      <c r="E674" s="11">
        <v>11166</v>
      </c>
      <c r="F674" s="4">
        <f t="shared" si="457"/>
        <v>12</v>
      </c>
      <c r="G674" s="25">
        <f t="shared" si="458"/>
        <v>1056997.2000000002</v>
      </c>
      <c r="H674" s="1">
        <f t="shared" si="459"/>
        <v>1</v>
      </c>
      <c r="I674" s="26">
        <f t="shared" si="460"/>
        <v>124060</v>
      </c>
      <c r="J674" s="26">
        <f t="shared" si="461"/>
        <v>1181057.2000000002</v>
      </c>
      <c r="S674">
        <f t="shared" si="455"/>
        <v>38</v>
      </c>
    </row>
    <row r="675" spans="1:19" x14ac:dyDescent="0.25">
      <c r="A675" s="1">
        <v>261</v>
      </c>
      <c r="B675" s="11">
        <v>0</v>
      </c>
      <c r="C675" s="11">
        <f t="shared" si="462"/>
        <v>88083.1</v>
      </c>
      <c r="D675" s="11">
        <f t="shared" si="456"/>
        <v>88083.1</v>
      </c>
      <c r="E675" s="11">
        <v>0</v>
      </c>
      <c r="F675" s="4">
        <f t="shared" si="457"/>
        <v>12</v>
      </c>
      <c r="G675" s="25">
        <f t="shared" si="458"/>
        <v>1056997.2000000002</v>
      </c>
      <c r="H675" s="1">
        <f t="shared" si="459"/>
        <v>0</v>
      </c>
      <c r="I675" s="26">
        <f t="shared" si="460"/>
        <v>0</v>
      </c>
      <c r="J675" s="26">
        <f t="shared" si="461"/>
        <v>1056997.2000000002</v>
      </c>
      <c r="S675">
        <f t="shared" si="455"/>
        <v>38</v>
      </c>
    </row>
    <row r="676" spans="1:19" x14ac:dyDescent="0.25">
      <c r="A676" s="1">
        <v>262</v>
      </c>
      <c r="B676" s="11">
        <v>0</v>
      </c>
      <c r="C676" s="11">
        <f t="shared" si="462"/>
        <v>88083.1</v>
      </c>
      <c r="D676" s="11">
        <f t="shared" si="456"/>
        <v>75533.100000000006</v>
      </c>
      <c r="E676" s="11">
        <v>12550</v>
      </c>
      <c r="F676" s="4">
        <f t="shared" si="457"/>
        <v>12</v>
      </c>
      <c r="G676" s="25">
        <f t="shared" si="458"/>
        <v>906397.20000000007</v>
      </c>
      <c r="H676" s="1">
        <f t="shared" si="459"/>
        <v>0</v>
      </c>
      <c r="I676" s="26">
        <f t="shared" si="460"/>
        <v>0</v>
      </c>
      <c r="J676" s="26">
        <f t="shared" si="461"/>
        <v>906397.20000000007</v>
      </c>
      <c r="S676">
        <f t="shared" si="455"/>
        <v>38</v>
      </c>
    </row>
    <row r="677" spans="1:19" x14ac:dyDescent="0.25">
      <c r="A677" s="1">
        <v>263</v>
      </c>
      <c r="B677" s="11">
        <v>0</v>
      </c>
      <c r="C677" s="11">
        <f t="shared" si="462"/>
        <v>75533.100000000006</v>
      </c>
      <c r="D677" s="11">
        <f t="shared" si="456"/>
        <v>62376.100000000006</v>
      </c>
      <c r="E677" s="11">
        <v>13157</v>
      </c>
      <c r="F677" s="4">
        <f t="shared" si="457"/>
        <v>12</v>
      </c>
      <c r="G677" s="25">
        <f t="shared" si="458"/>
        <v>748513.20000000007</v>
      </c>
      <c r="H677" s="1">
        <f t="shared" si="459"/>
        <v>0</v>
      </c>
      <c r="I677" s="26">
        <f t="shared" si="460"/>
        <v>0</v>
      </c>
      <c r="J677" s="26">
        <f t="shared" si="461"/>
        <v>748513.20000000007</v>
      </c>
      <c r="S677">
        <f t="shared" si="455"/>
        <v>38</v>
      </c>
    </row>
    <row r="678" spans="1:19" x14ac:dyDescent="0.25">
      <c r="A678" s="1">
        <v>264</v>
      </c>
      <c r="B678" s="11">
        <v>0</v>
      </c>
      <c r="C678" s="11">
        <f t="shared" si="462"/>
        <v>62376.100000000006</v>
      </c>
      <c r="D678" s="11">
        <f t="shared" si="456"/>
        <v>50693.100000000006</v>
      </c>
      <c r="E678" s="11">
        <v>11683</v>
      </c>
      <c r="F678" s="4">
        <f t="shared" si="457"/>
        <v>12</v>
      </c>
      <c r="G678" s="25">
        <f t="shared" si="458"/>
        <v>608317.20000000007</v>
      </c>
      <c r="H678" s="1">
        <f t="shared" si="459"/>
        <v>0</v>
      </c>
      <c r="I678" s="26">
        <f t="shared" si="460"/>
        <v>0</v>
      </c>
      <c r="J678" s="26">
        <f t="shared" si="461"/>
        <v>608317.20000000007</v>
      </c>
      <c r="S678">
        <f t="shared" si="455"/>
        <v>38</v>
      </c>
    </row>
    <row r="679" spans="1:19" x14ac:dyDescent="0.25">
      <c r="A679" s="1">
        <v>265</v>
      </c>
      <c r="B679" s="11">
        <v>0</v>
      </c>
      <c r="C679" s="11">
        <f t="shared" si="462"/>
        <v>50693.100000000006</v>
      </c>
      <c r="D679" s="11">
        <f t="shared" si="456"/>
        <v>39746.100000000006</v>
      </c>
      <c r="E679" s="11">
        <v>10947</v>
      </c>
      <c r="F679" s="4">
        <f t="shared" si="457"/>
        <v>12</v>
      </c>
      <c r="G679" s="25">
        <f t="shared" si="458"/>
        <v>476953.20000000007</v>
      </c>
      <c r="H679" s="1">
        <f t="shared" si="459"/>
        <v>0</v>
      </c>
      <c r="I679" s="26">
        <f t="shared" si="460"/>
        <v>0</v>
      </c>
      <c r="J679" s="26">
        <f t="shared" si="461"/>
        <v>476953.20000000007</v>
      </c>
      <c r="S679">
        <f t="shared" ref="S679:S742" si="463">S672+1</f>
        <v>38</v>
      </c>
    </row>
    <row r="680" spans="1:19" x14ac:dyDescent="0.25">
      <c r="A680" s="1">
        <v>266</v>
      </c>
      <c r="B680" s="11">
        <v>0</v>
      </c>
      <c r="C680" s="11">
        <f t="shared" si="462"/>
        <v>39746.100000000006</v>
      </c>
      <c r="D680" s="11">
        <f t="shared" si="456"/>
        <v>26367.100000000006</v>
      </c>
      <c r="E680" s="11">
        <v>13379</v>
      </c>
      <c r="F680" s="4">
        <f t="shared" si="457"/>
        <v>12</v>
      </c>
      <c r="G680" s="25">
        <f t="shared" si="458"/>
        <v>316405.20000000007</v>
      </c>
      <c r="H680" s="1">
        <f t="shared" si="459"/>
        <v>0</v>
      </c>
      <c r="I680" s="26">
        <f t="shared" si="460"/>
        <v>0</v>
      </c>
      <c r="J680" s="26">
        <f t="shared" si="461"/>
        <v>316405.20000000007</v>
      </c>
      <c r="S680">
        <f t="shared" si="463"/>
        <v>38</v>
      </c>
    </row>
    <row r="681" spans="1:19" x14ac:dyDescent="0.25">
      <c r="A681" s="1">
        <v>267</v>
      </c>
      <c r="B681" s="11">
        <v>0</v>
      </c>
      <c r="C681" s="11">
        <f t="shared" si="462"/>
        <v>26367.100000000006</v>
      </c>
      <c r="D681" s="11">
        <f t="shared" si="456"/>
        <v>13017.100000000006</v>
      </c>
      <c r="E681" s="11">
        <v>13350</v>
      </c>
      <c r="F681" s="4">
        <f t="shared" si="457"/>
        <v>12</v>
      </c>
      <c r="G681" s="25">
        <f t="shared" si="458"/>
        <v>156205.20000000007</v>
      </c>
      <c r="H681" s="1">
        <f t="shared" si="459"/>
        <v>0</v>
      </c>
      <c r="I681" s="26">
        <f t="shared" si="460"/>
        <v>0</v>
      </c>
      <c r="J681" s="26">
        <f t="shared" si="461"/>
        <v>156205.20000000007</v>
      </c>
      <c r="S681">
        <f t="shared" si="463"/>
        <v>39</v>
      </c>
    </row>
    <row r="682" spans="1:19" x14ac:dyDescent="0.25">
      <c r="A682" s="1">
        <v>268</v>
      </c>
      <c r="B682" s="11">
        <v>0</v>
      </c>
      <c r="C682" s="11">
        <f t="shared" si="462"/>
        <v>13017.100000000006</v>
      </c>
      <c r="D682" s="11">
        <f t="shared" si="456"/>
        <v>13017.100000000006</v>
      </c>
      <c r="E682" s="11">
        <v>0</v>
      </c>
      <c r="F682" s="4">
        <f t="shared" si="457"/>
        <v>12</v>
      </c>
      <c r="G682" s="25">
        <f t="shared" si="458"/>
        <v>156205.20000000007</v>
      </c>
      <c r="H682" s="1">
        <f t="shared" si="459"/>
        <v>0</v>
      </c>
      <c r="I682" s="26">
        <f t="shared" si="460"/>
        <v>0</v>
      </c>
      <c r="J682" s="26">
        <f t="shared" si="461"/>
        <v>156205.20000000007</v>
      </c>
      <c r="S682">
        <f t="shared" si="463"/>
        <v>39</v>
      </c>
    </row>
    <row r="683" spans="1:19" x14ac:dyDescent="0.25">
      <c r="A683" s="1">
        <v>269</v>
      </c>
      <c r="B683" s="11">
        <v>28270</v>
      </c>
      <c r="C683" s="11">
        <f t="shared" si="462"/>
        <v>13017.100000000006</v>
      </c>
      <c r="D683" s="11">
        <f t="shared" si="456"/>
        <v>28703.100000000006</v>
      </c>
      <c r="E683" s="11">
        <v>12584</v>
      </c>
      <c r="F683" s="4">
        <f t="shared" si="457"/>
        <v>12</v>
      </c>
      <c r="G683" s="25">
        <f t="shared" si="458"/>
        <v>344437.20000000007</v>
      </c>
      <c r="H683" s="1">
        <f t="shared" si="459"/>
        <v>1</v>
      </c>
      <c r="I683" s="26">
        <f t="shared" si="460"/>
        <v>124060</v>
      </c>
      <c r="J683" s="26">
        <f t="shared" si="461"/>
        <v>468497.20000000007</v>
      </c>
      <c r="S683">
        <f t="shared" si="463"/>
        <v>39</v>
      </c>
    </row>
    <row r="684" spans="1:19" x14ac:dyDescent="0.25">
      <c r="A684" s="1">
        <v>270</v>
      </c>
      <c r="B684" s="11">
        <v>0</v>
      </c>
      <c r="C684" s="11">
        <f t="shared" si="462"/>
        <v>28703.100000000006</v>
      </c>
      <c r="D684" s="11">
        <f t="shared" si="456"/>
        <v>16573.100000000006</v>
      </c>
      <c r="E684" s="11">
        <v>12130</v>
      </c>
      <c r="F684" s="4">
        <f t="shared" si="457"/>
        <v>12</v>
      </c>
      <c r="G684" s="25">
        <f t="shared" si="458"/>
        <v>198877.20000000007</v>
      </c>
      <c r="H684" s="1">
        <f t="shared" si="459"/>
        <v>0</v>
      </c>
      <c r="I684" s="26">
        <f t="shared" si="460"/>
        <v>0</v>
      </c>
      <c r="J684" s="26">
        <f t="shared" si="461"/>
        <v>198877.20000000007</v>
      </c>
      <c r="S684">
        <f t="shared" si="463"/>
        <v>39</v>
      </c>
    </row>
    <row r="685" spans="1:19" x14ac:dyDescent="0.25">
      <c r="A685" s="1">
        <v>271</v>
      </c>
      <c r="B685" s="11">
        <v>29790</v>
      </c>
      <c r="C685" s="11">
        <f t="shared" si="462"/>
        <v>16573.100000000006</v>
      </c>
      <c r="D685" s="11">
        <f t="shared" si="456"/>
        <v>33247.100000000006</v>
      </c>
      <c r="E685" s="11">
        <v>13116</v>
      </c>
      <c r="F685" s="4">
        <f t="shared" si="457"/>
        <v>12</v>
      </c>
      <c r="G685" s="25">
        <f t="shared" si="458"/>
        <v>398965.20000000007</v>
      </c>
      <c r="H685" s="1">
        <f t="shared" si="459"/>
        <v>1</v>
      </c>
      <c r="I685" s="26">
        <f t="shared" si="460"/>
        <v>124060</v>
      </c>
      <c r="J685" s="26">
        <f t="shared" si="461"/>
        <v>523025.20000000007</v>
      </c>
      <c r="O685">
        <f>O687/$M$417</f>
        <v>16</v>
      </c>
      <c r="S685">
        <f t="shared" si="463"/>
        <v>39</v>
      </c>
    </row>
    <row r="686" spans="1:19" x14ac:dyDescent="0.25">
      <c r="A686" s="1">
        <v>272</v>
      </c>
      <c r="B686" s="11">
        <v>0</v>
      </c>
      <c r="C686" s="11">
        <f t="shared" si="462"/>
        <v>33247.100000000006</v>
      </c>
      <c r="D686" s="11">
        <f t="shared" si="456"/>
        <v>18410.100000000006</v>
      </c>
      <c r="E686" s="11">
        <v>14837</v>
      </c>
      <c r="F686" s="4">
        <f t="shared" si="457"/>
        <v>12</v>
      </c>
      <c r="G686" s="25">
        <f t="shared" si="458"/>
        <v>220921.20000000007</v>
      </c>
      <c r="H686" s="1">
        <f t="shared" si="459"/>
        <v>0</v>
      </c>
      <c r="I686" s="26">
        <f t="shared" si="460"/>
        <v>0</v>
      </c>
      <c r="J686" s="26">
        <f t="shared" si="461"/>
        <v>220921.20000000007</v>
      </c>
      <c r="S686">
        <f t="shared" si="463"/>
        <v>39</v>
      </c>
    </row>
    <row r="687" spans="1:19" s="35" customFormat="1" ht="15.75" thickBot="1" x14ac:dyDescent="0.3">
      <c r="A687" s="29">
        <v>273</v>
      </c>
      <c r="B687" s="21">
        <v>27440</v>
      </c>
      <c r="C687" s="11">
        <f t="shared" si="462"/>
        <v>18410.100000000006</v>
      </c>
      <c r="D687" s="11">
        <f t="shared" si="456"/>
        <v>34632.100000000006</v>
      </c>
      <c r="E687" s="11">
        <v>11218</v>
      </c>
      <c r="F687" s="4">
        <f t="shared" si="457"/>
        <v>12</v>
      </c>
      <c r="G687" s="43">
        <f t="shared" si="458"/>
        <v>415585.20000000007</v>
      </c>
      <c r="H687" s="29">
        <f t="shared" si="459"/>
        <v>1</v>
      </c>
      <c r="I687" s="26">
        <f t="shared" si="460"/>
        <v>124060</v>
      </c>
      <c r="J687" s="30">
        <f t="shared" si="461"/>
        <v>539645.20000000007</v>
      </c>
      <c r="K687" s="31">
        <f>SUM(J658:J687)</f>
        <v>21684963.999999989</v>
      </c>
      <c r="L687" s="32" t="s">
        <v>114</v>
      </c>
      <c r="M687" s="28">
        <f>SUM(G658:G687)</f>
        <v>19700003.999999989</v>
      </c>
      <c r="N687" s="33" t="s">
        <v>70</v>
      </c>
      <c r="O687" s="34">
        <f>SUM(I658:I687)</f>
        <v>1984960</v>
      </c>
      <c r="P687"/>
      <c r="Q687"/>
      <c r="S687">
        <f t="shared" si="463"/>
        <v>39</v>
      </c>
    </row>
    <row r="688" spans="1:19" x14ac:dyDescent="0.25">
      <c r="A688" s="36">
        <v>274</v>
      </c>
      <c r="B688" s="22">
        <v>0</v>
      </c>
      <c r="C688" s="11">
        <f t="shared" si="462"/>
        <v>34632.100000000006</v>
      </c>
      <c r="D688" s="11">
        <f t="shared" si="456"/>
        <v>20451.100000000006</v>
      </c>
      <c r="E688" s="11">
        <v>14181</v>
      </c>
      <c r="F688" s="4">
        <f t="shared" si="457"/>
        <v>12</v>
      </c>
      <c r="G688" s="44">
        <f t="shared" si="458"/>
        <v>245413.20000000007</v>
      </c>
      <c r="H688" s="36">
        <f t="shared" si="459"/>
        <v>0</v>
      </c>
      <c r="I688" s="26">
        <f t="shared" si="460"/>
        <v>0</v>
      </c>
      <c r="J688" s="37">
        <f t="shared" si="461"/>
        <v>245413.20000000007</v>
      </c>
      <c r="S688">
        <f t="shared" si="463"/>
        <v>40</v>
      </c>
    </row>
    <row r="689" spans="1:19" x14ac:dyDescent="0.25">
      <c r="A689" s="1">
        <v>275</v>
      </c>
      <c r="B689" s="11">
        <v>0</v>
      </c>
      <c r="C689" s="11">
        <f t="shared" si="462"/>
        <v>20451.100000000006</v>
      </c>
      <c r="D689" s="11">
        <f t="shared" si="456"/>
        <v>20451.100000000006</v>
      </c>
      <c r="E689" s="11">
        <v>0</v>
      </c>
      <c r="F689" s="4">
        <f t="shared" si="457"/>
        <v>12</v>
      </c>
      <c r="G689" s="25">
        <f t="shared" si="458"/>
        <v>245413.20000000007</v>
      </c>
      <c r="H689" s="1">
        <f t="shared" si="459"/>
        <v>0</v>
      </c>
      <c r="I689" s="26">
        <f t="shared" si="460"/>
        <v>0</v>
      </c>
      <c r="J689" s="26">
        <f t="shared" si="461"/>
        <v>245413.20000000007</v>
      </c>
      <c r="S689">
        <f t="shared" si="463"/>
        <v>40</v>
      </c>
    </row>
    <row r="690" spans="1:19" x14ac:dyDescent="0.25">
      <c r="A690" s="1">
        <v>276</v>
      </c>
      <c r="B690" s="11">
        <v>0</v>
      </c>
      <c r="C690" s="11">
        <f t="shared" si="462"/>
        <v>20451.100000000006</v>
      </c>
      <c r="D690" s="11">
        <f t="shared" si="456"/>
        <v>7474.1000000000058</v>
      </c>
      <c r="E690" s="11">
        <v>12977</v>
      </c>
      <c r="F690" s="4">
        <f t="shared" si="457"/>
        <v>12</v>
      </c>
      <c r="G690" s="25">
        <f t="shared" si="458"/>
        <v>89689.20000000007</v>
      </c>
      <c r="H690" s="1">
        <f t="shared" si="459"/>
        <v>0</v>
      </c>
      <c r="I690" s="26">
        <f t="shared" si="460"/>
        <v>0</v>
      </c>
      <c r="J690" s="26">
        <f t="shared" si="461"/>
        <v>89689.20000000007</v>
      </c>
      <c r="S690">
        <f t="shared" si="463"/>
        <v>40</v>
      </c>
    </row>
    <row r="691" spans="1:19" x14ac:dyDescent="0.25">
      <c r="A691" s="1">
        <v>277</v>
      </c>
      <c r="B691" s="11">
        <v>23220</v>
      </c>
      <c r="C691" s="11">
        <f t="shared" si="462"/>
        <v>7474.1000000000058</v>
      </c>
      <c r="D691" s="11">
        <f t="shared" si="456"/>
        <v>16184.100000000006</v>
      </c>
      <c r="E691" s="11">
        <v>14510</v>
      </c>
      <c r="F691" s="4">
        <f t="shared" si="457"/>
        <v>12</v>
      </c>
      <c r="G691" s="25">
        <f t="shared" si="458"/>
        <v>194209.20000000007</v>
      </c>
      <c r="H691" s="1">
        <f t="shared" si="459"/>
        <v>1</v>
      </c>
      <c r="I691" s="26">
        <f t="shared" si="460"/>
        <v>124060</v>
      </c>
      <c r="J691" s="26">
        <f t="shared" si="461"/>
        <v>318269.20000000007</v>
      </c>
      <c r="S691">
        <f t="shared" si="463"/>
        <v>40</v>
      </c>
    </row>
    <row r="692" spans="1:19" x14ac:dyDescent="0.25">
      <c r="A692" s="1">
        <v>278</v>
      </c>
      <c r="B692" s="11">
        <v>0</v>
      </c>
      <c r="C692" s="11">
        <f t="shared" si="462"/>
        <v>16184.100000000006</v>
      </c>
      <c r="D692" s="11">
        <f t="shared" si="456"/>
        <v>3680.1000000000058</v>
      </c>
      <c r="E692" s="11">
        <v>12504</v>
      </c>
      <c r="F692" s="4">
        <f t="shared" si="457"/>
        <v>12</v>
      </c>
      <c r="G692" s="25">
        <f t="shared" si="458"/>
        <v>44161.20000000007</v>
      </c>
      <c r="H692" s="1">
        <f t="shared" si="459"/>
        <v>0</v>
      </c>
      <c r="I692" s="26">
        <f t="shared" si="460"/>
        <v>0</v>
      </c>
      <c r="J692" s="26">
        <f t="shared" si="461"/>
        <v>44161.20000000007</v>
      </c>
      <c r="S692">
        <f t="shared" si="463"/>
        <v>40</v>
      </c>
    </row>
    <row r="693" spans="1:19" x14ac:dyDescent="0.25">
      <c r="A693" s="1">
        <v>279</v>
      </c>
      <c r="B693" s="11">
        <v>0</v>
      </c>
      <c r="C693" s="11">
        <f t="shared" si="462"/>
        <v>3680.1000000000058</v>
      </c>
      <c r="D693" s="11">
        <f t="shared" si="456"/>
        <v>3680.1000000000058</v>
      </c>
      <c r="E693" s="11">
        <v>0</v>
      </c>
      <c r="F693" s="4">
        <f t="shared" si="457"/>
        <v>12</v>
      </c>
      <c r="G693" s="25">
        <f t="shared" si="458"/>
        <v>44161.20000000007</v>
      </c>
      <c r="H693" s="1">
        <f t="shared" si="459"/>
        <v>0</v>
      </c>
      <c r="I693" s="26">
        <f t="shared" si="460"/>
        <v>0</v>
      </c>
      <c r="J693" s="26">
        <f t="shared" si="461"/>
        <v>44161.20000000007</v>
      </c>
      <c r="S693">
        <f t="shared" si="463"/>
        <v>40</v>
      </c>
    </row>
    <row r="694" spans="1:19" x14ac:dyDescent="0.25">
      <c r="A694" s="1">
        <v>280</v>
      </c>
      <c r="B694" s="11">
        <v>0</v>
      </c>
      <c r="C694" s="11">
        <f t="shared" si="462"/>
        <v>3680.1000000000058</v>
      </c>
      <c r="D694" s="11">
        <f t="shared" si="456"/>
        <v>3680.1000000000058</v>
      </c>
      <c r="E694" s="11">
        <v>0</v>
      </c>
      <c r="F694" s="4">
        <f t="shared" si="457"/>
        <v>12</v>
      </c>
      <c r="G694" s="25">
        <f t="shared" si="458"/>
        <v>44161.20000000007</v>
      </c>
      <c r="H694" s="1">
        <f t="shared" si="459"/>
        <v>0</v>
      </c>
      <c r="I694" s="26">
        <f t="shared" si="460"/>
        <v>0</v>
      </c>
      <c r="J694" s="26">
        <f t="shared" si="461"/>
        <v>44161.20000000007</v>
      </c>
      <c r="S694">
        <f t="shared" si="463"/>
        <v>40</v>
      </c>
    </row>
    <row r="695" spans="1:19" x14ac:dyDescent="0.25">
      <c r="A695" s="1">
        <v>281</v>
      </c>
      <c r="B695" s="11">
        <v>0</v>
      </c>
      <c r="C695" s="11">
        <f t="shared" si="462"/>
        <v>3680.1000000000058</v>
      </c>
      <c r="D695" s="11">
        <f t="shared" si="456"/>
        <v>3680.1000000000058</v>
      </c>
      <c r="E695" s="11">
        <v>0</v>
      </c>
      <c r="F695" s="4">
        <f t="shared" si="457"/>
        <v>12</v>
      </c>
      <c r="G695" s="25">
        <f t="shared" si="458"/>
        <v>44161.20000000007</v>
      </c>
      <c r="H695" s="1">
        <f t="shared" si="459"/>
        <v>0</v>
      </c>
      <c r="I695" s="26">
        <f t="shared" si="460"/>
        <v>0</v>
      </c>
      <c r="J695" s="26">
        <f t="shared" si="461"/>
        <v>44161.20000000007</v>
      </c>
      <c r="S695">
        <f t="shared" si="463"/>
        <v>41</v>
      </c>
    </row>
    <row r="696" spans="1:19" x14ac:dyDescent="0.25">
      <c r="A696" s="1">
        <v>282</v>
      </c>
      <c r="B696" s="11">
        <v>0</v>
      </c>
      <c r="C696" s="11">
        <f t="shared" si="462"/>
        <v>3680.1000000000058</v>
      </c>
      <c r="D696" s="11">
        <f t="shared" si="456"/>
        <v>3680.1000000000058</v>
      </c>
      <c r="E696" s="11">
        <v>0</v>
      </c>
      <c r="F696" s="4">
        <f t="shared" si="457"/>
        <v>12</v>
      </c>
      <c r="G696" s="25">
        <f t="shared" si="458"/>
        <v>44161.20000000007</v>
      </c>
      <c r="H696" s="1">
        <f t="shared" si="459"/>
        <v>0</v>
      </c>
      <c r="I696" s="26">
        <f t="shared" si="460"/>
        <v>0</v>
      </c>
      <c r="J696" s="26">
        <f t="shared" si="461"/>
        <v>44161.20000000007</v>
      </c>
      <c r="S696">
        <f t="shared" si="463"/>
        <v>41</v>
      </c>
    </row>
    <row r="697" spans="1:19" x14ac:dyDescent="0.25">
      <c r="A697" s="1">
        <v>283</v>
      </c>
      <c r="B697" s="11">
        <v>25280</v>
      </c>
      <c r="C697" s="11">
        <f t="shared" si="462"/>
        <v>3680.1000000000058</v>
      </c>
      <c r="D697" s="11">
        <f t="shared" si="456"/>
        <v>15109.100000000006</v>
      </c>
      <c r="E697" s="11">
        <v>13851</v>
      </c>
      <c r="F697" s="4">
        <f t="shared" si="457"/>
        <v>12</v>
      </c>
      <c r="G697" s="25">
        <f t="shared" si="458"/>
        <v>181309.20000000007</v>
      </c>
      <c r="H697" s="1">
        <f t="shared" si="459"/>
        <v>1</v>
      </c>
      <c r="I697" s="26">
        <f t="shared" si="460"/>
        <v>124060</v>
      </c>
      <c r="J697" s="26">
        <f t="shared" si="461"/>
        <v>305369.20000000007</v>
      </c>
      <c r="S697">
        <f t="shared" si="463"/>
        <v>41</v>
      </c>
    </row>
    <row r="698" spans="1:19" x14ac:dyDescent="0.25">
      <c r="A698" s="1">
        <v>284</v>
      </c>
      <c r="B698" s="11">
        <v>0</v>
      </c>
      <c r="C698" s="11">
        <f t="shared" si="462"/>
        <v>15109.100000000006</v>
      </c>
      <c r="D698" s="11">
        <f t="shared" si="456"/>
        <v>1441.1000000000058</v>
      </c>
      <c r="E698" s="11">
        <v>13668</v>
      </c>
      <c r="F698" s="4">
        <f t="shared" si="457"/>
        <v>12</v>
      </c>
      <c r="G698" s="25">
        <f t="shared" si="458"/>
        <v>17293.20000000007</v>
      </c>
      <c r="H698" s="1">
        <f t="shared" si="459"/>
        <v>0</v>
      </c>
      <c r="I698" s="26">
        <f t="shared" si="460"/>
        <v>0</v>
      </c>
      <c r="J698" s="26">
        <f t="shared" si="461"/>
        <v>17293.20000000007</v>
      </c>
      <c r="S698">
        <f t="shared" si="463"/>
        <v>41</v>
      </c>
    </row>
    <row r="699" spans="1:19" x14ac:dyDescent="0.25">
      <c r="A699" s="1">
        <v>285</v>
      </c>
      <c r="B699" s="11">
        <v>19990</v>
      </c>
      <c r="C699" s="11">
        <f t="shared" si="462"/>
        <v>1441.1000000000058</v>
      </c>
      <c r="D699" s="11">
        <f t="shared" si="456"/>
        <v>8471.1000000000058</v>
      </c>
      <c r="E699" s="11">
        <v>12960</v>
      </c>
      <c r="F699" s="4">
        <f t="shared" si="457"/>
        <v>12</v>
      </c>
      <c r="G699" s="25">
        <f t="shared" si="458"/>
        <v>101653.20000000007</v>
      </c>
      <c r="H699" s="1">
        <f t="shared" si="459"/>
        <v>1</v>
      </c>
      <c r="I699" s="26">
        <f t="shared" si="460"/>
        <v>124060</v>
      </c>
      <c r="J699" s="26">
        <f t="shared" si="461"/>
        <v>225713.20000000007</v>
      </c>
      <c r="S699">
        <f t="shared" si="463"/>
        <v>41</v>
      </c>
    </row>
    <row r="700" spans="1:19" x14ac:dyDescent="0.25">
      <c r="A700" s="1">
        <v>286</v>
      </c>
      <c r="B700" s="11">
        <v>26330</v>
      </c>
      <c r="C700" s="11">
        <f t="shared" si="462"/>
        <v>8471.1000000000058</v>
      </c>
      <c r="D700" s="11">
        <f t="shared" si="456"/>
        <v>23252.100000000006</v>
      </c>
      <c r="E700" s="11">
        <v>11549</v>
      </c>
      <c r="F700" s="4">
        <f t="shared" si="457"/>
        <v>12</v>
      </c>
      <c r="G700" s="25">
        <f t="shared" si="458"/>
        <v>279025.20000000007</v>
      </c>
      <c r="H700" s="1">
        <f t="shared" si="459"/>
        <v>1</v>
      </c>
      <c r="I700" s="26">
        <f t="shared" si="460"/>
        <v>124060</v>
      </c>
      <c r="J700" s="26">
        <f t="shared" si="461"/>
        <v>403085.20000000007</v>
      </c>
      <c r="S700">
        <f t="shared" si="463"/>
        <v>41</v>
      </c>
    </row>
    <row r="701" spans="1:19" x14ac:dyDescent="0.25">
      <c r="A701" s="1">
        <v>287</v>
      </c>
      <c r="B701" s="11">
        <v>0</v>
      </c>
      <c r="C701" s="11">
        <f t="shared" si="462"/>
        <v>23252.100000000006</v>
      </c>
      <c r="D701" s="11">
        <f t="shared" si="456"/>
        <v>23252.100000000006</v>
      </c>
      <c r="E701" s="11">
        <v>0</v>
      </c>
      <c r="F701" s="4">
        <f t="shared" si="457"/>
        <v>12</v>
      </c>
      <c r="G701" s="25">
        <f t="shared" si="458"/>
        <v>279025.20000000007</v>
      </c>
      <c r="H701" s="1">
        <f t="shared" si="459"/>
        <v>0</v>
      </c>
      <c r="I701" s="26">
        <f t="shared" si="460"/>
        <v>0</v>
      </c>
      <c r="J701" s="26">
        <f t="shared" si="461"/>
        <v>279025.20000000007</v>
      </c>
      <c r="S701">
        <f t="shared" si="463"/>
        <v>41</v>
      </c>
    </row>
    <row r="702" spans="1:19" x14ac:dyDescent="0.25">
      <c r="A702" s="1">
        <v>288</v>
      </c>
      <c r="B702" s="11">
        <v>0</v>
      </c>
      <c r="C702" s="11">
        <f t="shared" si="462"/>
        <v>23252.100000000006</v>
      </c>
      <c r="D702" s="11">
        <f t="shared" si="456"/>
        <v>23252.100000000006</v>
      </c>
      <c r="E702" s="11">
        <v>0</v>
      </c>
      <c r="F702" s="4">
        <f t="shared" si="457"/>
        <v>12</v>
      </c>
      <c r="G702" s="25">
        <f t="shared" si="458"/>
        <v>279025.20000000007</v>
      </c>
      <c r="H702" s="1">
        <f t="shared" si="459"/>
        <v>0</v>
      </c>
      <c r="I702" s="26">
        <f t="shared" si="460"/>
        <v>0</v>
      </c>
      <c r="J702" s="26">
        <f t="shared" si="461"/>
        <v>279025.20000000007</v>
      </c>
      <c r="S702">
        <f t="shared" si="463"/>
        <v>42</v>
      </c>
    </row>
    <row r="703" spans="1:19" x14ac:dyDescent="0.25">
      <c r="A703" s="1">
        <v>289</v>
      </c>
      <c r="B703" s="11">
        <v>0</v>
      </c>
      <c r="C703" s="11">
        <f t="shared" si="462"/>
        <v>23252.100000000006</v>
      </c>
      <c r="D703" s="11">
        <f t="shared" si="456"/>
        <v>23252.100000000006</v>
      </c>
      <c r="E703" s="11">
        <v>0</v>
      </c>
      <c r="F703" s="4">
        <f t="shared" si="457"/>
        <v>12</v>
      </c>
      <c r="G703" s="25">
        <f t="shared" si="458"/>
        <v>279025.20000000007</v>
      </c>
      <c r="H703" s="1">
        <f t="shared" si="459"/>
        <v>0</v>
      </c>
      <c r="I703" s="26">
        <f t="shared" si="460"/>
        <v>0</v>
      </c>
      <c r="J703" s="26">
        <f t="shared" si="461"/>
        <v>279025.20000000007</v>
      </c>
      <c r="S703">
        <f t="shared" si="463"/>
        <v>42</v>
      </c>
    </row>
    <row r="704" spans="1:19" x14ac:dyDescent="0.25">
      <c r="A704" s="1">
        <v>290</v>
      </c>
      <c r="B704" s="11">
        <v>25220</v>
      </c>
      <c r="C704" s="11">
        <f t="shared" si="462"/>
        <v>23252.100000000006</v>
      </c>
      <c r="D704" s="11">
        <f t="shared" si="456"/>
        <v>36473.100000000006</v>
      </c>
      <c r="E704" s="11">
        <v>11999</v>
      </c>
      <c r="F704" s="4">
        <f t="shared" si="457"/>
        <v>12</v>
      </c>
      <c r="G704" s="25">
        <f t="shared" si="458"/>
        <v>437677.20000000007</v>
      </c>
      <c r="H704" s="1">
        <f t="shared" si="459"/>
        <v>1</v>
      </c>
      <c r="I704" s="26">
        <f t="shared" si="460"/>
        <v>124060</v>
      </c>
      <c r="J704" s="26">
        <f t="shared" si="461"/>
        <v>561737.20000000007</v>
      </c>
      <c r="S704">
        <f t="shared" si="463"/>
        <v>42</v>
      </c>
    </row>
    <row r="705" spans="1:19" x14ac:dyDescent="0.25">
      <c r="A705" s="1">
        <v>291</v>
      </c>
      <c r="B705" s="11">
        <v>0</v>
      </c>
      <c r="C705" s="11">
        <f t="shared" si="462"/>
        <v>36473.100000000006</v>
      </c>
      <c r="D705" s="11">
        <f t="shared" si="456"/>
        <v>23817.100000000006</v>
      </c>
      <c r="E705" s="11">
        <v>12656</v>
      </c>
      <c r="F705" s="4">
        <f t="shared" si="457"/>
        <v>12</v>
      </c>
      <c r="G705" s="25">
        <f t="shared" si="458"/>
        <v>285805.20000000007</v>
      </c>
      <c r="H705" s="1">
        <f t="shared" si="459"/>
        <v>0</v>
      </c>
      <c r="I705" s="26">
        <f t="shared" si="460"/>
        <v>0</v>
      </c>
      <c r="J705" s="26">
        <f t="shared" si="461"/>
        <v>285805.20000000007</v>
      </c>
      <c r="S705">
        <f t="shared" si="463"/>
        <v>42</v>
      </c>
    </row>
    <row r="706" spans="1:19" x14ac:dyDescent="0.25">
      <c r="A706" s="1">
        <v>292</v>
      </c>
      <c r="B706" s="11">
        <v>25230</v>
      </c>
      <c r="C706" s="11">
        <f t="shared" si="462"/>
        <v>23817.100000000006</v>
      </c>
      <c r="D706" s="11">
        <f t="shared" si="456"/>
        <v>35421.100000000006</v>
      </c>
      <c r="E706" s="11">
        <v>13626</v>
      </c>
      <c r="F706" s="4">
        <f t="shared" si="457"/>
        <v>12</v>
      </c>
      <c r="G706" s="25">
        <f t="shared" si="458"/>
        <v>425053.20000000007</v>
      </c>
      <c r="H706" s="1">
        <f t="shared" si="459"/>
        <v>1</v>
      </c>
      <c r="I706" s="26">
        <f t="shared" si="460"/>
        <v>124060</v>
      </c>
      <c r="J706" s="26">
        <f t="shared" si="461"/>
        <v>549113.20000000007</v>
      </c>
      <c r="S706">
        <f t="shared" si="463"/>
        <v>42</v>
      </c>
    </row>
    <row r="707" spans="1:19" x14ac:dyDescent="0.25">
      <c r="A707" s="1">
        <v>293</v>
      </c>
      <c r="B707" s="11">
        <v>0</v>
      </c>
      <c r="C707" s="11">
        <f t="shared" si="462"/>
        <v>35421.100000000006</v>
      </c>
      <c r="D707" s="11">
        <f t="shared" si="456"/>
        <v>24187.100000000006</v>
      </c>
      <c r="E707" s="11">
        <v>11234</v>
      </c>
      <c r="F707" s="4">
        <f t="shared" si="457"/>
        <v>12</v>
      </c>
      <c r="G707" s="25">
        <f t="shared" si="458"/>
        <v>290245.20000000007</v>
      </c>
      <c r="H707" s="1">
        <f t="shared" si="459"/>
        <v>0</v>
      </c>
      <c r="I707" s="26">
        <f t="shared" si="460"/>
        <v>0</v>
      </c>
      <c r="J707" s="26">
        <f t="shared" si="461"/>
        <v>290245.20000000007</v>
      </c>
      <c r="S707">
        <f t="shared" si="463"/>
        <v>42</v>
      </c>
    </row>
    <row r="708" spans="1:19" x14ac:dyDescent="0.25">
      <c r="A708" s="1">
        <v>294</v>
      </c>
      <c r="B708" s="11">
        <v>0</v>
      </c>
      <c r="C708" s="11">
        <f t="shared" si="462"/>
        <v>24187.100000000006</v>
      </c>
      <c r="D708" s="11">
        <f t="shared" si="456"/>
        <v>12170.100000000006</v>
      </c>
      <c r="E708" s="11">
        <v>12017</v>
      </c>
      <c r="F708" s="4">
        <f t="shared" si="457"/>
        <v>12</v>
      </c>
      <c r="G708" s="25">
        <f t="shared" si="458"/>
        <v>146041.20000000007</v>
      </c>
      <c r="H708" s="1">
        <f t="shared" si="459"/>
        <v>0</v>
      </c>
      <c r="I708" s="26">
        <f t="shared" si="460"/>
        <v>0</v>
      </c>
      <c r="J708" s="26">
        <f t="shared" si="461"/>
        <v>146041.20000000007</v>
      </c>
      <c r="S708">
        <f t="shared" si="463"/>
        <v>42</v>
      </c>
    </row>
    <row r="709" spans="1:19" x14ac:dyDescent="0.25">
      <c r="A709" s="1">
        <v>295</v>
      </c>
      <c r="B709" s="11">
        <v>0</v>
      </c>
      <c r="C709" s="11">
        <f t="shared" si="462"/>
        <v>12170.100000000006</v>
      </c>
      <c r="D709" s="11">
        <f t="shared" si="456"/>
        <v>12170.100000000006</v>
      </c>
      <c r="E709" s="11">
        <v>0</v>
      </c>
      <c r="F709" s="4">
        <f t="shared" si="457"/>
        <v>12</v>
      </c>
      <c r="G709" s="25">
        <f t="shared" si="458"/>
        <v>146041.20000000007</v>
      </c>
      <c r="H709" s="1">
        <f t="shared" si="459"/>
        <v>0</v>
      </c>
      <c r="I709" s="26">
        <f t="shared" si="460"/>
        <v>0</v>
      </c>
      <c r="J709" s="26">
        <f t="shared" si="461"/>
        <v>146041.20000000007</v>
      </c>
      <c r="S709">
        <f t="shared" si="463"/>
        <v>43</v>
      </c>
    </row>
    <row r="710" spans="1:19" x14ac:dyDescent="0.25">
      <c r="A710" s="1">
        <v>296</v>
      </c>
      <c r="B710" s="11">
        <v>0</v>
      </c>
      <c r="C710" s="11">
        <f t="shared" si="462"/>
        <v>12170.100000000006</v>
      </c>
      <c r="D710" s="11">
        <f t="shared" si="456"/>
        <v>12170.100000000006</v>
      </c>
      <c r="E710" s="11">
        <v>0</v>
      </c>
      <c r="F710" s="4">
        <f t="shared" si="457"/>
        <v>12</v>
      </c>
      <c r="G710" s="25">
        <f t="shared" si="458"/>
        <v>146041.20000000007</v>
      </c>
      <c r="H710" s="1">
        <f t="shared" si="459"/>
        <v>0</v>
      </c>
      <c r="I710" s="26">
        <f t="shared" si="460"/>
        <v>0</v>
      </c>
      <c r="J710" s="26">
        <f t="shared" si="461"/>
        <v>146041.20000000007</v>
      </c>
      <c r="S710">
        <f t="shared" si="463"/>
        <v>43</v>
      </c>
    </row>
    <row r="711" spans="1:19" x14ac:dyDescent="0.25">
      <c r="A711" s="1">
        <v>297</v>
      </c>
      <c r="B711" s="11">
        <v>0</v>
      </c>
      <c r="C711" s="11">
        <f t="shared" si="462"/>
        <v>12170.100000000006</v>
      </c>
      <c r="D711" s="11">
        <f t="shared" si="456"/>
        <v>12170.100000000006</v>
      </c>
      <c r="E711" s="11">
        <v>0</v>
      </c>
      <c r="F711" s="4">
        <f t="shared" si="457"/>
        <v>12</v>
      </c>
      <c r="G711" s="25">
        <f t="shared" si="458"/>
        <v>146041.20000000007</v>
      </c>
      <c r="H711" s="1">
        <f t="shared" si="459"/>
        <v>0</v>
      </c>
      <c r="I711" s="26">
        <f t="shared" si="460"/>
        <v>0</v>
      </c>
      <c r="J711" s="26">
        <f t="shared" si="461"/>
        <v>146041.20000000007</v>
      </c>
      <c r="S711">
        <f t="shared" si="463"/>
        <v>43</v>
      </c>
    </row>
    <row r="712" spans="1:19" x14ac:dyDescent="0.25">
      <c r="A712" s="1">
        <v>298</v>
      </c>
      <c r="B712" s="11">
        <v>0</v>
      </c>
      <c r="C712" s="11">
        <f t="shared" si="462"/>
        <v>12170.100000000006</v>
      </c>
      <c r="D712" s="11">
        <f t="shared" si="456"/>
        <v>12170.100000000006</v>
      </c>
      <c r="E712" s="11">
        <v>0</v>
      </c>
      <c r="F712" s="4">
        <f t="shared" si="457"/>
        <v>12</v>
      </c>
      <c r="G712" s="25">
        <f t="shared" si="458"/>
        <v>146041.20000000007</v>
      </c>
      <c r="H712" s="1">
        <f t="shared" si="459"/>
        <v>0</v>
      </c>
      <c r="I712" s="26">
        <f t="shared" si="460"/>
        <v>0</v>
      </c>
      <c r="J712" s="26">
        <f t="shared" si="461"/>
        <v>146041.20000000007</v>
      </c>
      <c r="S712">
        <f t="shared" si="463"/>
        <v>43</v>
      </c>
    </row>
    <row r="713" spans="1:19" x14ac:dyDescent="0.25">
      <c r="A713" s="1">
        <v>299</v>
      </c>
      <c r="B713" s="11">
        <v>0</v>
      </c>
      <c r="C713" s="11">
        <f t="shared" si="462"/>
        <v>12170.100000000006</v>
      </c>
      <c r="D713" s="11">
        <f t="shared" si="456"/>
        <v>12170.100000000006</v>
      </c>
      <c r="E713" s="11">
        <v>0</v>
      </c>
      <c r="F713" s="4">
        <f t="shared" si="457"/>
        <v>12</v>
      </c>
      <c r="G713" s="25">
        <f t="shared" si="458"/>
        <v>146041.20000000007</v>
      </c>
      <c r="H713" s="1">
        <f t="shared" si="459"/>
        <v>0</v>
      </c>
      <c r="I713" s="26">
        <f t="shared" si="460"/>
        <v>0</v>
      </c>
      <c r="J713" s="26">
        <f t="shared" si="461"/>
        <v>146041.20000000007</v>
      </c>
      <c r="S713">
        <f t="shared" si="463"/>
        <v>43</v>
      </c>
    </row>
    <row r="714" spans="1:19" x14ac:dyDescent="0.25">
      <c r="A714" s="1">
        <v>300</v>
      </c>
      <c r="B714" s="11">
        <v>0</v>
      </c>
      <c r="C714" s="11">
        <f t="shared" si="462"/>
        <v>12170.100000000006</v>
      </c>
      <c r="D714" s="11">
        <f t="shared" si="456"/>
        <v>12170.100000000006</v>
      </c>
      <c r="E714" s="11">
        <v>0</v>
      </c>
      <c r="F714" s="4">
        <f t="shared" si="457"/>
        <v>12</v>
      </c>
      <c r="G714" s="25">
        <f t="shared" si="458"/>
        <v>146041.20000000007</v>
      </c>
      <c r="H714" s="1">
        <f t="shared" si="459"/>
        <v>0</v>
      </c>
      <c r="I714" s="26">
        <f t="shared" si="460"/>
        <v>0</v>
      </c>
      <c r="J714" s="26">
        <f t="shared" si="461"/>
        <v>146041.20000000007</v>
      </c>
      <c r="S714">
        <f t="shared" si="463"/>
        <v>43</v>
      </c>
    </row>
    <row r="715" spans="1:19" x14ac:dyDescent="0.25">
      <c r="A715" s="1">
        <v>301</v>
      </c>
      <c r="B715" s="11">
        <v>0</v>
      </c>
      <c r="C715" s="11">
        <f t="shared" si="462"/>
        <v>12170.100000000006</v>
      </c>
      <c r="D715" s="11">
        <f t="shared" si="456"/>
        <v>12170.100000000006</v>
      </c>
      <c r="E715" s="11">
        <v>0</v>
      </c>
      <c r="F715" s="4">
        <f t="shared" si="457"/>
        <v>12</v>
      </c>
      <c r="G715" s="25">
        <f t="shared" si="458"/>
        <v>146041.20000000007</v>
      </c>
      <c r="H715" s="1">
        <f t="shared" si="459"/>
        <v>0</v>
      </c>
      <c r="I715" s="26">
        <f t="shared" si="460"/>
        <v>0</v>
      </c>
      <c r="J715" s="26">
        <f t="shared" si="461"/>
        <v>146041.20000000007</v>
      </c>
      <c r="S715">
        <f t="shared" si="463"/>
        <v>43</v>
      </c>
    </row>
    <row r="716" spans="1:19" x14ac:dyDescent="0.25">
      <c r="A716" s="1">
        <v>302</v>
      </c>
      <c r="B716" s="11">
        <v>0</v>
      </c>
      <c r="C716" s="11">
        <f t="shared" si="462"/>
        <v>12170.100000000006</v>
      </c>
      <c r="D716" s="11">
        <f t="shared" si="456"/>
        <v>12170.100000000006</v>
      </c>
      <c r="E716" s="11">
        <v>0</v>
      </c>
      <c r="F716" s="4">
        <f t="shared" si="457"/>
        <v>12</v>
      </c>
      <c r="G716" s="25">
        <f t="shared" si="458"/>
        <v>146041.20000000007</v>
      </c>
      <c r="H716" s="1">
        <f t="shared" si="459"/>
        <v>0</v>
      </c>
      <c r="I716" s="26">
        <f t="shared" si="460"/>
        <v>0</v>
      </c>
      <c r="J716" s="26">
        <f t="shared" si="461"/>
        <v>146041.20000000007</v>
      </c>
      <c r="O716">
        <f>O718/$M$417</f>
        <v>7</v>
      </c>
      <c r="S716">
        <f t="shared" si="463"/>
        <v>44</v>
      </c>
    </row>
    <row r="717" spans="1:19" x14ac:dyDescent="0.25">
      <c r="A717" s="1">
        <v>303</v>
      </c>
      <c r="B717" s="11">
        <v>0</v>
      </c>
      <c r="C717" s="11">
        <f t="shared" si="462"/>
        <v>12170.100000000006</v>
      </c>
      <c r="D717" s="11">
        <f t="shared" si="456"/>
        <v>12170.100000000006</v>
      </c>
      <c r="E717" s="11">
        <v>0</v>
      </c>
      <c r="F717" s="4">
        <f t="shared" si="457"/>
        <v>12</v>
      </c>
      <c r="G717" s="25">
        <f t="shared" si="458"/>
        <v>146041.20000000007</v>
      </c>
      <c r="H717" s="1">
        <f t="shared" si="459"/>
        <v>0</v>
      </c>
      <c r="I717" s="26">
        <f t="shared" si="460"/>
        <v>0</v>
      </c>
      <c r="J717" s="26">
        <f t="shared" si="461"/>
        <v>146041.20000000007</v>
      </c>
      <c r="S717">
        <f t="shared" si="463"/>
        <v>44</v>
      </c>
    </row>
    <row r="718" spans="1:19" s="35" customFormat="1" ht="15.75" thickBot="1" x14ac:dyDescent="0.3">
      <c r="A718" s="29">
        <v>304</v>
      </c>
      <c r="B718" s="21">
        <v>30000</v>
      </c>
      <c r="C718" s="11">
        <f t="shared" si="462"/>
        <v>12170.100000000006</v>
      </c>
      <c r="D718" s="11">
        <f t="shared" si="456"/>
        <v>30368.100000000006</v>
      </c>
      <c r="E718" s="11">
        <v>11802</v>
      </c>
      <c r="F718" s="4">
        <f t="shared" si="457"/>
        <v>12</v>
      </c>
      <c r="G718" s="43">
        <f t="shared" si="458"/>
        <v>364417.20000000007</v>
      </c>
      <c r="H718" s="29">
        <f t="shared" si="459"/>
        <v>1</v>
      </c>
      <c r="I718" s="26">
        <f t="shared" si="460"/>
        <v>124060</v>
      </c>
      <c r="J718" s="30">
        <f t="shared" si="461"/>
        <v>488477.20000000007</v>
      </c>
      <c r="K718" s="31">
        <f>SUM(J688:J718)</f>
        <v>6543917.2000000048</v>
      </c>
      <c r="L718" s="32" t="s">
        <v>114</v>
      </c>
      <c r="M718" s="28">
        <f>SUM(G688:G718)</f>
        <v>5675497.2000000039</v>
      </c>
      <c r="N718" s="33" t="s">
        <v>70</v>
      </c>
      <c r="O718" s="34">
        <f>SUM(I688:I718)</f>
        <v>868420</v>
      </c>
      <c r="P718"/>
      <c r="Q718"/>
      <c r="S718">
        <f t="shared" si="463"/>
        <v>44</v>
      </c>
    </row>
    <row r="719" spans="1:19" x14ac:dyDescent="0.25">
      <c r="A719" s="36">
        <v>305</v>
      </c>
      <c r="B719" s="22">
        <v>0</v>
      </c>
      <c r="C719" s="11">
        <f t="shared" si="462"/>
        <v>30368.100000000006</v>
      </c>
      <c r="D719" s="11">
        <f t="shared" si="456"/>
        <v>19129.100000000006</v>
      </c>
      <c r="E719" s="11">
        <v>11239</v>
      </c>
      <c r="F719" s="4">
        <f t="shared" si="457"/>
        <v>12</v>
      </c>
      <c r="G719" s="44">
        <f t="shared" si="458"/>
        <v>229549.20000000007</v>
      </c>
      <c r="H719" s="36">
        <f t="shared" si="459"/>
        <v>0</v>
      </c>
      <c r="I719" s="26">
        <f t="shared" si="460"/>
        <v>0</v>
      </c>
      <c r="J719" s="37">
        <f t="shared" si="461"/>
        <v>229549.20000000007</v>
      </c>
      <c r="S719">
        <f t="shared" si="463"/>
        <v>44</v>
      </c>
    </row>
    <row r="720" spans="1:19" x14ac:dyDescent="0.25">
      <c r="A720" s="1">
        <v>306</v>
      </c>
      <c r="B720" s="11">
        <v>0</v>
      </c>
      <c r="C720" s="11">
        <f t="shared" si="462"/>
        <v>19129.100000000006</v>
      </c>
      <c r="D720" s="11">
        <f t="shared" si="456"/>
        <v>5948.1000000000058</v>
      </c>
      <c r="E720" s="11">
        <v>13181</v>
      </c>
      <c r="F720" s="4">
        <f t="shared" si="457"/>
        <v>12</v>
      </c>
      <c r="G720" s="25">
        <f t="shared" si="458"/>
        <v>71377.20000000007</v>
      </c>
      <c r="H720" s="1">
        <f t="shared" si="459"/>
        <v>0</v>
      </c>
      <c r="I720" s="26">
        <f t="shared" si="460"/>
        <v>0</v>
      </c>
      <c r="J720" s="26">
        <f t="shared" si="461"/>
        <v>71377.20000000007</v>
      </c>
      <c r="S720">
        <f t="shared" si="463"/>
        <v>44</v>
      </c>
    </row>
    <row r="721" spans="1:19" x14ac:dyDescent="0.25">
      <c r="A721" s="1">
        <v>307</v>
      </c>
      <c r="B721" s="11">
        <v>23730</v>
      </c>
      <c r="C721" s="11">
        <f t="shared" si="462"/>
        <v>5948.1000000000058</v>
      </c>
      <c r="D721" s="11">
        <f t="shared" si="456"/>
        <v>15533.100000000006</v>
      </c>
      <c r="E721" s="11">
        <v>14145</v>
      </c>
      <c r="F721" s="4">
        <f t="shared" si="457"/>
        <v>12</v>
      </c>
      <c r="G721" s="25">
        <f t="shared" si="458"/>
        <v>186397.20000000007</v>
      </c>
      <c r="H721" s="1">
        <f t="shared" si="459"/>
        <v>1</v>
      </c>
      <c r="I721" s="26">
        <f t="shared" si="460"/>
        <v>124060</v>
      </c>
      <c r="J721" s="26">
        <f t="shared" si="461"/>
        <v>310457.20000000007</v>
      </c>
      <c r="S721">
        <f t="shared" si="463"/>
        <v>44</v>
      </c>
    </row>
    <row r="722" spans="1:19" x14ac:dyDescent="0.25">
      <c r="A722" s="1">
        <v>308</v>
      </c>
      <c r="B722" s="11">
        <v>24896.799999999999</v>
      </c>
      <c r="C722" s="11">
        <f t="shared" si="462"/>
        <v>15533.100000000006</v>
      </c>
      <c r="D722" s="11">
        <f t="shared" si="456"/>
        <v>28869.900000000009</v>
      </c>
      <c r="E722" s="11">
        <v>11560</v>
      </c>
      <c r="F722" s="4">
        <f t="shared" si="457"/>
        <v>12</v>
      </c>
      <c r="G722" s="25">
        <f t="shared" si="458"/>
        <v>346438.8000000001</v>
      </c>
      <c r="H722" s="1">
        <f t="shared" si="459"/>
        <v>1</v>
      </c>
      <c r="I722" s="26">
        <f t="shared" si="460"/>
        <v>124060</v>
      </c>
      <c r="J722" s="26">
        <f t="shared" si="461"/>
        <v>470498.8000000001</v>
      </c>
      <c r="S722">
        <f t="shared" si="463"/>
        <v>44</v>
      </c>
    </row>
    <row r="723" spans="1:19" x14ac:dyDescent="0.25">
      <c r="A723" s="1">
        <v>309</v>
      </c>
      <c r="B723" s="11">
        <v>0</v>
      </c>
      <c r="C723" s="11">
        <f t="shared" si="462"/>
        <v>28869.900000000009</v>
      </c>
      <c r="D723" s="11">
        <f t="shared" si="456"/>
        <v>16241.900000000009</v>
      </c>
      <c r="E723" s="11">
        <v>12628</v>
      </c>
      <c r="F723" s="4">
        <f t="shared" si="457"/>
        <v>12</v>
      </c>
      <c r="G723" s="25">
        <f t="shared" si="458"/>
        <v>194902.8000000001</v>
      </c>
      <c r="H723" s="1">
        <f t="shared" si="459"/>
        <v>0</v>
      </c>
      <c r="I723" s="26">
        <f t="shared" si="460"/>
        <v>0</v>
      </c>
      <c r="J723" s="26">
        <f t="shared" si="461"/>
        <v>194902.8000000001</v>
      </c>
      <c r="S723">
        <f t="shared" si="463"/>
        <v>45</v>
      </c>
    </row>
    <row r="724" spans="1:19" x14ac:dyDescent="0.25">
      <c r="A724" s="1">
        <v>310</v>
      </c>
      <c r="B724" s="11">
        <v>0</v>
      </c>
      <c r="C724" s="11">
        <f t="shared" si="462"/>
        <v>16241.900000000009</v>
      </c>
      <c r="D724" s="11">
        <f t="shared" si="456"/>
        <v>5857.9000000000087</v>
      </c>
      <c r="E724" s="11">
        <v>10384</v>
      </c>
      <c r="F724" s="4">
        <f t="shared" si="457"/>
        <v>12</v>
      </c>
      <c r="G724" s="25">
        <f t="shared" si="458"/>
        <v>70294.800000000105</v>
      </c>
      <c r="H724" s="1">
        <f t="shared" si="459"/>
        <v>0</v>
      </c>
      <c r="I724" s="26">
        <f t="shared" si="460"/>
        <v>0</v>
      </c>
      <c r="J724" s="26">
        <f t="shared" si="461"/>
        <v>70294.800000000105</v>
      </c>
      <c r="S724">
        <f t="shared" si="463"/>
        <v>45</v>
      </c>
    </row>
    <row r="725" spans="1:19" x14ac:dyDescent="0.25">
      <c r="A725" s="1">
        <v>311</v>
      </c>
      <c r="B725" s="11">
        <v>19240</v>
      </c>
      <c r="C725" s="11">
        <f t="shared" si="462"/>
        <v>5857.9000000000087</v>
      </c>
      <c r="D725" s="11">
        <f t="shared" si="456"/>
        <v>12023.900000000009</v>
      </c>
      <c r="E725" s="11">
        <v>13074</v>
      </c>
      <c r="F725" s="4">
        <f t="shared" si="457"/>
        <v>12</v>
      </c>
      <c r="G725" s="25">
        <f t="shared" si="458"/>
        <v>144286.8000000001</v>
      </c>
      <c r="H725" s="1">
        <f t="shared" si="459"/>
        <v>1</v>
      </c>
      <c r="I725" s="26">
        <f t="shared" si="460"/>
        <v>124060</v>
      </c>
      <c r="J725" s="26">
        <f t="shared" si="461"/>
        <v>268346.8000000001</v>
      </c>
      <c r="S725">
        <f t="shared" si="463"/>
        <v>45</v>
      </c>
    </row>
    <row r="726" spans="1:19" x14ac:dyDescent="0.25">
      <c r="A726" s="1">
        <v>312</v>
      </c>
      <c r="B726" s="11">
        <v>11210</v>
      </c>
      <c r="C726" s="11">
        <f t="shared" si="462"/>
        <v>12023.900000000009</v>
      </c>
      <c r="D726" s="11">
        <f t="shared" si="456"/>
        <v>8491.9000000000087</v>
      </c>
      <c r="E726" s="11">
        <v>14742</v>
      </c>
      <c r="F726" s="4">
        <f t="shared" si="457"/>
        <v>12</v>
      </c>
      <c r="G726" s="25">
        <f t="shared" si="458"/>
        <v>101902.8000000001</v>
      </c>
      <c r="H726" s="1">
        <f t="shared" si="459"/>
        <v>1</v>
      </c>
      <c r="I726" s="26">
        <f t="shared" si="460"/>
        <v>124060</v>
      </c>
      <c r="J726" s="26">
        <f t="shared" si="461"/>
        <v>225962.8000000001</v>
      </c>
      <c r="S726">
        <f t="shared" si="463"/>
        <v>45</v>
      </c>
    </row>
    <row r="727" spans="1:19" x14ac:dyDescent="0.25">
      <c r="A727" s="1">
        <v>313</v>
      </c>
      <c r="B727" s="11">
        <v>18560</v>
      </c>
      <c r="C727" s="11">
        <f t="shared" si="462"/>
        <v>8491.9000000000087</v>
      </c>
      <c r="D727" s="11">
        <f t="shared" si="456"/>
        <v>15587.900000000009</v>
      </c>
      <c r="E727" s="11">
        <v>11464</v>
      </c>
      <c r="F727" s="4">
        <f t="shared" si="457"/>
        <v>12</v>
      </c>
      <c r="G727" s="25">
        <f t="shared" si="458"/>
        <v>187054.8000000001</v>
      </c>
      <c r="H727" s="1">
        <f t="shared" si="459"/>
        <v>1</v>
      </c>
      <c r="I727" s="26">
        <f t="shared" si="460"/>
        <v>124060</v>
      </c>
      <c r="J727" s="26">
        <f t="shared" si="461"/>
        <v>311114.8000000001</v>
      </c>
      <c r="S727">
        <f t="shared" si="463"/>
        <v>45</v>
      </c>
    </row>
    <row r="728" spans="1:19" x14ac:dyDescent="0.25">
      <c r="A728" s="1">
        <v>314</v>
      </c>
      <c r="B728" s="11">
        <v>19910</v>
      </c>
      <c r="C728" s="11">
        <f t="shared" si="462"/>
        <v>15587.900000000009</v>
      </c>
      <c r="D728" s="11">
        <f t="shared" si="456"/>
        <v>23921.900000000009</v>
      </c>
      <c r="E728" s="11">
        <v>11576</v>
      </c>
      <c r="F728" s="4">
        <f t="shared" si="457"/>
        <v>12</v>
      </c>
      <c r="G728" s="25">
        <f t="shared" si="458"/>
        <v>287062.8000000001</v>
      </c>
      <c r="H728" s="1">
        <f t="shared" si="459"/>
        <v>1</v>
      </c>
      <c r="I728" s="26">
        <f t="shared" si="460"/>
        <v>124060</v>
      </c>
      <c r="J728" s="26">
        <f t="shared" si="461"/>
        <v>411122.8000000001</v>
      </c>
      <c r="S728">
        <f t="shared" si="463"/>
        <v>45</v>
      </c>
    </row>
    <row r="729" spans="1:19" x14ac:dyDescent="0.25">
      <c r="A729" s="1">
        <v>315</v>
      </c>
      <c r="B729" s="11">
        <v>11290</v>
      </c>
      <c r="C729" s="11">
        <f t="shared" si="462"/>
        <v>23921.900000000009</v>
      </c>
      <c r="D729" s="11">
        <f t="shared" si="456"/>
        <v>23486.900000000009</v>
      </c>
      <c r="E729" s="11">
        <v>11725</v>
      </c>
      <c r="F729" s="4">
        <f t="shared" si="457"/>
        <v>12</v>
      </c>
      <c r="G729" s="25">
        <f t="shared" si="458"/>
        <v>281842.8000000001</v>
      </c>
      <c r="H729" s="1">
        <f t="shared" si="459"/>
        <v>1</v>
      </c>
      <c r="I729" s="26">
        <f t="shared" si="460"/>
        <v>124060</v>
      </c>
      <c r="J729" s="26">
        <f t="shared" si="461"/>
        <v>405902.8000000001</v>
      </c>
      <c r="S729">
        <f t="shared" si="463"/>
        <v>45</v>
      </c>
    </row>
    <row r="730" spans="1:19" x14ac:dyDescent="0.25">
      <c r="A730" s="1">
        <v>316</v>
      </c>
      <c r="B730" s="11">
        <v>13760</v>
      </c>
      <c r="C730" s="11">
        <f t="shared" si="462"/>
        <v>23486.900000000009</v>
      </c>
      <c r="D730" s="11">
        <f t="shared" si="456"/>
        <v>25303.900000000009</v>
      </c>
      <c r="E730" s="11">
        <v>11943</v>
      </c>
      <c r="F730" s="4">
        <f t="shared" si="457"/>
        <v>12</v>
      </c>
      <c r="G730" s="25">
        <f t="shared" si="458"/>
        <v>303646.8000000001</v>
      </c>
      <c r="H730" s="1">
        <f t="shared" si="459"/>
        <v>1</v>
      </c>
      <c r="I730" s="26">
        <f t="shared" si="460"/>
        <v>124060</v>
      </c>
      <c r="J730" s="26">
        <f t="shared" si="461"/>
        <v>427706.8000000001</v>
      </c>
      <c r="S730">
        <f t="shared" si="463"/>
        <v>46</v>
      </c>
    </row>
    <row r="731" spans="1:19" x14ac:dyDescent="0.25">
      <c r="A731" s="1">
        <v>317</v>
      </c>
      <c r="B731" s="11">
        <v>0</v>
      </c>
      <c r="C731" s="11">
        <f t="shared" si="462"/>
        <v>25303.900000000009</v>
      </c>
      <c r="D731" s="11">
        <f t="shared" si="456"/>
        <v>11421.900000000009</v>
      </c>
      <c r="E731" s="11">
        <v>13882</v>
      </c>
      <c r="F731" s="4">
        <f t="shared" si="457"/>
        <v>12</v>
      </c>
      <c r="G731" s="25">
        <f t="shared" si="458"/>
        <v>137062.8000000001</v>
      </c>
      <c r="H731" s="1">
        <f t="shared" si="459"/>
        <v>0</v>
      </c>
      <c r="I731" s="26">
        <f t="shared" si="460"/>
        <v>0</v>
      </c>
      <c r="J731" s="26">
        <f t="shared" si="461"/>
        <v>137062.8000000001</v>
      </c>
      <c r="S731">
        <f t="shared" si="463"/>
        <v>46</v>
      </c>
    </row>
    <row r="732" spans="1:19" x14ac:dyDescent="0.25">
      <c r="A732" s="1">
        <v>318</v>
      </c>
      <c r="B732" s="11">
        <v>21320</v>
      </c>
      <c r="C732" s="11">
        <f t="shared" si="462"/>
        <v>11421.900000000009</v>
      </c>
      <c r="D732" s="11">
        <f t="shared" si="456"/>
        <v>19921.900000000009</v>
      </c>
      <c r="E732" s="11">
        <v>12820</v>
      </c>
      <c r="F732" s="4">
        <f t="shared" si="457"/>
        <v>12</v>
      </c>
      <c r="G732" s="25">
        <f t="shared" si="458"/>
        <v>239062.8000000001</v>
      </c>
      <c r="H732" s="1">
        <f t="shared" si="459"/>
        <v>1</v>
      </c>
      <c r="I732" s="26">
        <f t="shared" si="460"/>
        <v>124060</v>
      </c>
      <c r="J732" s="26">
        <f t="shared" si="461"/>
        <v>363122.8000000001</v>
      </c>
      <c r="S732">
        <f t="shared" si="463"/>
        <v>46</v>
      </c>
    </row>
    <row r="733" spans="1:19" x14ac:dyDescent="0.25">
      <c r="A733" s="1">
        <v>319</v>
      </c>
      <c r="B733" s="11">
        <v>20632.400000000001</v>
      </c>
      <c r="C733" s="11">
        <f t="shared" si="462"/>
        <v>19921.900000000009</v>
      </c>
      <c r="D733" s="11">
        <f t="shared" si="456"/>
        <v>27161.30000000001</v>
      </c>
      <c r="E733" s="11">
        <v>13393</v>
      </c>
      <c r="F733" s="4">
        <f t="shared" si="457"/>
        <v>12</v>
      </c>
      <c r="G733" s="25">
        <f t="shared" si="458"/>
        <v>325935.60000000009</v>
      </c>
      <c r="H733" s="1">
        <f t="shared" si="459"/>
        <v>1</v>
      </c>
      <c r="I733" s="26">
        <f t="shared" si="460"/>
        <v>124060</v>
      </c>
      <c r="J733" s="26">
        <f t="shared" si="461"/>
        <v>449995.60000000009</v>
      </c>
      <c r="S733">
        <f t="shared" si="463"/>
        <v>46</v>
      </c>
    </row>
    <row r="734" spans="1:19" x14ac:dyDescent="0.25">
      <c r="A734" s="1">
        <v>320</v>
      </c>
      <c r="B734" s="11">
        <v>17559.2</v>
      </c>
      <c r="C734" s="11">
        <f t="shared" si="462"/>
        <v>27161.30000000001</v>
      </c>
      <c r="D734" s="11">
        <f t="shared" si="456"/>
        <v>32192.500000000015</v>
      </c>
      <c r="E734" s="11">
        <v>12528</v>
      </c>
      <c r="F734" s="4">
        <f t="shared" si="457"/>
        <v>12</v>
      </c>
      <c r="G734" s="25">
        <f t="shared" si="458"/>
        <v>386310.00000000017</v>
      </c>
      <c r="H734" s="1">
        <f t="shared" si="459"/>
        <v>1</v>
      </c>
      <c r="I734" s="26">
        <f t="shared" si="460"/>
        <v>124060</v>
      </c>
      <c r="J734" s="26">
        <f t="shared" si="461"/>
        <v>510370.00000000017</v>
      </c>
      <c r="S734">
        <f t="shared" si="463"/>
        <v>46</v>
      </c>
    </row>
    <row r="735" spans="1:19" x14ac:dyDescent="0.25">
      <c r="A735" s="1">
        <v>321</v>
      </c>
      <c r="B735" s="11">
        <v>19320</v>
      </c>
      <c r="C735" s="11">
        <f t="shared" si="462"/>
        <v>32192.500000000015</v>
      </c>
      <c r="D735" s="11">
        <f t="shared" si="456"/>
        <v>37997.500000000015</v>
      </c>
      <c r="E735" s="11">
        <v>13515</v>
      </c>
      <c r="F735" s="4">
        <f t="shared" si="457"/>
        <v>12</v>
      </c>
      <c r="G735" s="25">
        <f t="shared" si="458"/>
        <v>455970.00000000017</v>
      </c>
      <c r="H735" s="1">
        <f t="shared" si="459"/>
        <v>1</v>
      </c>
      <c r="I735" s="26">
        <f t="shared" si="460"/>
        <v>124060</v>
      </c>
      <c r="J735" s="26">
        <f t="shared" si="461"/>
        <v>580030.00000000023</v>
      </c>
      <c r="S735">
        <f t="shared" si="463"/>
        <v>46</v>
      </c>
    </row>
    <row r="736" spans="1:19" x14ac:dyDescent="0.25">
      <c r="A736" s="1">
        <v>322</v>
      </c>
      <c r="B736" s="11">
        <v>24215.599999999999</v>
      </c>
      <c r="C736" s="11">
        <f t="shared" si="462"/>
        <v>37997.500000000015</v>
      </c>
      <c r="D736" s="11">
        <f t="shared" ref="D736:D779" si="464">C736+B736-E736</f>
        <v>47263.100000000013</v>
      </c>
      <c r="E736" s="11">
        <v>14950</v>
      </c>
      <c r="F736" s="4">
        <f t="shared" ref="F736:F779" si="465">$M$416</f>
        <v>12</v>
      </c>
      <c r="G736" s="25">
        <f t="shared" ref="G736:G779" si="466">D736*F736</f>
        <v>567157.20000000019</v>
      </c>
      <c r="H736" s="1">
        <f t="shared" ref="H736:H779" si="467">IF(B736=0,0,1)</f>
        <v>1</v>
      </c>
      <c r="I736" s="26">
        <f t="shared" ref="I736:I779" si="468">H736*$M$417</f>
        <v>124060</v>
      </c>
      <c r="J736" s="26">
        <f t="shared" ref="J736:J779" si="469">G736+I736</f>
        <v>691217.20000000019</v>
      </c>
      <c r="S736">
        <f t="shared" si="463"/>
        <v>46</v>
      </c>
    </row>
    <row r="737" spans="1:19" x14ac:dyDescent="0.25">
      <c r="A737" s="1">
        <v>323</v>
      </c>
      <c r="B737" s="11">
        <v>0</v>
      </c>
      <c r="C737" s="11">
        <f t="shared" ref="C737:C779" si="470">D736</f>
        <v>47263.100000000013</v>
      </c>
      <c r="D737" s="11">
        <f t="shared" si="464"/>
        <v>33731.100000000013</v>
      </c>
      <c r="E737" s="11">
        <v>13532</v>
      </c>
      <c r="F737" s="4">
        <f t="shared" si="465"/>
        <v>12</v>
      </c>
      <c r="G737" s="25">
        <f t="shared" si="466"/>
        <v>404773.20000000019</v>
      </c>
      <c r="H737" s="1">
        <f t="shared" si="467"/>
        <v>0</v>
      </c>
      <c r="I737" s="26">
        <f t="shared" si="468"/>
        <v>0</v>
      </c>
      <c r="J737" s="26">
        <f t="shared" si="469"/>
        <v>404773.20000000019</v>
      </c>
      <c r="S737">
        <f t="shared" si="463"/>
        <v>47</v>
      </c>
    </row>
    <row r="738" spans="1:19" x14ac:dyDescent="0.25">
      <c r="A738" s="1">
        <v>324</v>
      </c>
      <c r="B738" s="11">
        <v>0</v>
      </c>
      <c r="C738" s="11">
        <f t="shared" si="470"/>
        <v>33731.100000000013</v>
      </c>
      <c r="D738" s="11">
        <f t="shared" si="464"/>
        <v>20915.100000000013</v>
      </c>
      <c r="E738" s="11">
        <v>12816</v>
      </c>
      <c r="F738" s="4">
        <f t="shared" si="465"/>
        <v>12</v>
      </c>
      <c r="G738" s="25">
        <f t="shared" si="466"/>
        <v>250981.20000000016</v>
      </c>
      <c r="H738" s="1">
        <f t="shared" si="467"/>
        <v>0</v>
      </c>
      <c r="I738" s="26">
        <f t="shared" si="468"/>
        <v>0</v>
      </c>
      <c r="J738" s="26">
        <f t="shared" si="469"/>
        <v>250981.20000000016</v>
      </c>
      <c r="S738">
        <f t="shared" si="463"/>
        <v>47</v>
      </c>
    </row>
    <row r="739" spans="1:19" x14ac:dyDescent="0.25">
      <c r="A739" s="1">
        <v>325</v>
      </c>
      <c r="B739" s="11">
        <v>0</v>
      </c>
      <c r="C739" s="11">
        <f t="shared" si="470"/>
        <v>20915.100000000013</v>
      </c>
      <c r="D739" s="11">
        <f t="shared" si="464"/>
        <v>8571.1000000000131</v>
      </c>
      <c r="E739" s="11">
        <v>12344</v>
      </c>
      <c r="F739" s="4">
        <f t="shared" si="465"/>
        <v>12</v>
      </c>
      <c r="G739" s="25">
        <f t="shared" si="466"/>
        <v>102853.20000000016</v>
      </c>
      <c r="H739" s="1">
        <f t="shared" si="467"/>
        <v>0</v>
      </c>
      <c r="I739" s="26">
        <f t="shared" si="468"/>
        <v>0</v>
      </c>
      <c r="J739" s="26">
        <f t="shared" si="469"/>
        <v>102853.20000000016</v>
      </c>
      <c r="S739">
        <f t="shared" si="463"/>
        <v>47</v>
      </c>
    </row>
    <row r="740" spans="1:19" x14ac:dyDescent="0.25">
      <c r="A740" s="1">
        <v>326</v>
      </c>
      <c r="B740" s="11">
        <v>28662.400000000001</v>
      </c>
      <c r="C740" s="11">
        <f t="shared" si="470"/>
        <v>8571.1000000000131</v>
      </c>
      <c r="D740" s="11">
        <f t="shared" si="464"/>
        <v>22280.500000000015</v>
      </c>
      <c r="E740" s="11">
        <v>14953</v>
      </c>
      <c r="F740" s="4">
        <f t="shared" si="465"/>
        <v>12</v>
      </c>
      <c r="G740" s="25">
        <f t="shared" si="466"/>
        <v>267366.00000000017</v>
      </c>
      <c r="H740" s="1">
        <f t="shared" si="467"/>
        <v>1</v>
      </c>
      <c r="I740" s="26">
        <f t="shared" si="468"/>
        <v>124060</v>
      </c>
      <c r="J740" s="26">
        <f t="shared" si="469"/>
        <v>391426.00000000017</v>
      </c>
      <c r="S740">
        <f t="shared" si="463"/>
        <v>47</v>
      </c>
    </row>
    <row r="741" spans="1:19" x14ac:dyDescent="0.25">
      <c r="A741" s="1">
        <v>327</v>
      </c>
      <c r="B741" s="11">
        <v>0</v>
      </c>
      <c r="C741" s="11">
        <f t="shared" si="470"/>
        <v>22280.500000000015</v>
      </c>
      <c r="D741" s="11">
        <f t="shared" si="464"/>
        <v>6499.5000000000146</v>
      </c>
      <c r="E741" s="11">
        <v>15781</v>
      </c>
      <c r="F741" s="4">
        <f t="shared" si="465"/>
        <v>12</v>
      </c>
      <c r="G741" s="25">
        <f t="shared" si="466"/>
        <v>77994.000000000175</v>
      </c>
      <c r="H741" s="1">
        <f t="shared" si="467"/>
        <v>0</v>
      </c>
      <c r="I741" s="26">
        <f t="shared" si="468"/>
        <v>0</v>
      </c>
      <c r="J741" s="26">
        <f t="shared" si="469"/>
        <v>77994.000000000175</v>
      </c>
      <c r="S741">
        <f t="shared" si="463"/>
        <v>47</v>
      </c>
    </row>
    <row r="742" spans="1:19" x14ac:dyDescent="0.25">
      <c r="A742" s="1">
        <v>328</v>
      </c>
      <c r="B742" s="11">
        <v>23600</v>
      </c>
      <c r="C742" s="11">
        <f t="shared" si="470"/>
        <v>6499.5000000000146</v>
      </c>
      <c r="D742" s="11">
        <f t="shared" si="464"/>
        <v>18706.500000000015</v>
      </c>
      <c r="E742" s="11">
        <v>11393</v>
      </c>
      <c r="F742" s="4">
        <f t="shared" si="465"/>
        <v>12</v>
      </c>
      <c r="G742" s="25">
        <f t="shared" si="466"/>
        <v>224478.00000000017</v>
      </c>
      <c r="H742" s="1">
        <f t="shared" si="467"/>
        <v>1</v>
      </c>
      <c r="I742" s="26">
        <f t="shared" si="468"/>
        <v>124060</v>
      </c>
      <c r="J742" s="26">
        <f t="shared" si="469"/>
        <v>348538.00000000017</v>
      </c>
      <c r="S742">
        <f t="shared" si="463"/>
        <v>47</v>
      </c>
    </row>
    <row r="743" spans="1:19" x14ac:dyDescent="0.25">
      <c r="A743" s="1">
        <v>329</v>
      </c>
      <c r="B743" s="11">
        <v>0</v>
      </c>
      <c r="C743" s="11">
        <f t="shared" si="470"/>
        <v>18706.500000000015</v>
      </c>
      <c r="D743" s="11">
        <f t="shared" si="464"/>
        <v>18706.500000000015</v>
      </c>
      <c r="E743" s="11">
        <v>0</v>
      </c>
      <c r="F743" s="4">
        <f t="shared" si="465"/>
        <v>12</v>
      </c>
      <c r="G743" s="25">
        <f t="shared" si="466"/>
        <v>224478.00000000017</v>
      </c>
      <c r="H743" s="1">
        <f t="shared" si="467"/>
        <v>0</v>
      </c>
      <c r="I743" s="26">
        <f t="shared" si="468"/>
        <v>0</v>
      </c>
      <c r="J743" s="26">
        <f t="shared" si="469"/>
        <v>224478.00000000017</v>
      </c>
      <c r="S743">
        <f t="shared" ref="S743:S779" si="471">S736+1</f>
        <v>47</v>
      </c>
    </row>
    <row r="744" spans="1:19" x14ac:dyDescent="0.25">
      <c r="A744" s="1">
        <v>330</v>
      </c>
      <c r="B744" s="11">
        <v>0</v>
      </c>
      <c r="C744" s="11">
        <f t="shared" si="470"/>
        <v>18706.500000000015</v>
      </c>
      <c r="D744" s="11">
        <f t="shared" si="464"/>
        <v>18706.500000000015</v>
      </c>
      <c r="E744" s="11">
        <v>0</v>
      </c>
      <c r="F744" s="4">
        <f t="shared" si="465"/>
        <v>12</v>
      </c>
      <c r="G744" s="25">
        <f t="shared" si="466"/>
        <v>224478.00000000017</v>
      </c>
      <c r="H744" s="1">
        <f t="shared" si="467"/>
        <v>0</v>
      </c>
      <c r="I744" s="26">
        <f t="shared" si="468"/>
        <v>0</v>
      </c>
      <c r="J744" s="26">
        <f t="shared" si="469"/>
        <v>224478.00000000017</v>
      </c>
      <c r="S744">
        <f t="shared" si="471"/>
        <v>48</v>
      </c>
    </row>
    <row r="745" spans="1:19" x14ac:dyDescent="0.25">
      <c r="A745" s="1">
        <v>331</v>
      </c>
      <c r="B745" s="11">
        <v>0</v>
      </c>
      <c r="C745" s="11">
        <f t="shared" si="470"/>
        <v>18706.500000000015</v>
      </c>
      <c r="D745" s="11">
        <f t="shared" si="464"/>
        <v>18706.500000000015</v>
      </c>
      <c r="E745" s="11">
        <v>0</v>
      </c>
      <c r="F745" s="4">
        <f t="shared" si="465"/>
        <v>12</v>
      </c>
      <c r="G745" s="25">
        <f t="shared" si="466"/>
        <v>224478.00000000017</v>
      </c>
      <c r="H745" s="1">
        <f t="shared" si="467"/>
        <v>0</v>
      </c>
      <c r="I745" s="26">
        <f t="shared" si="468"/>
        <v>0</v>
      </c>
      <c r="J745" s="26">
        <f t="shared" si="469"/>
        <v>224478.00000000017</v>
      </c>
      <c r="S745">
        <f t="shared" si="471"/>
        <v>48</v>
      </c>
    </row>
    <row r="746" spans="1:19" x14ac:dyDescent="0.25">
      <c r="A746" s="1">
        <v>332</v>
      </c>
      <c r="B746" s="11">
        <v>0</v>
      </c>
      <c r="C746" s="11">
        <f t="shared" si="470"/>
        <v>18706.500000000015</v>
      </c>
      <c r="D746" s="11">
        <f t="shared" si="464"/>
        <v>18706.500000000015</v>
      </c>
      <c r="E746" s="11">
        <v>0</v>
      </c>
      <c r="F746" s="4">
        <f t="shared" si="465"/>
        <v>12</v>
      </c>
      <c r="G746" s="25">
        <f t="shared" si="466"/>
        <v>224478.00000000017</v>
      </c>
      <c r="H746" s="1">
        <f t="shared" si="467"/>
        <v>0</v>
      </c>
      <c r="I746" s="26">
        <f t="shared" si="468"/>
        <v>0</v>
      </c>
      <c r="J746" s="26">
        <f t="shared" si="469"/>
        <v>224478.00000000017</v>
      </c>
      <c r="O746">
        <f>O748/$M$417</f>
        <v>15</v>
      </c>
      <c r="S746">
        <f t="shared" si="471"/>
        <v>48</v>
      </c>
    </row>
    <row r="747" spans="1:19" x14ac:dyDescent="0.25">
      <c r="A747" s="1">
        <v>333</v>
      </c>
      <c r="B747" s="11">
        <v>0</v>
      </c>
      <c r="C747" s="11">
        <f t="shared" si="470"/>
        <v>18706.500000000015</v>
      </c>
      <c r="D747" s="11">
        <f t="shared" si="464"/>
        <v>18706.500000000015</v>
      </c>
      <c r="E747" s="11">
        <v>0</v>
      </c>
      <c r="F747" s="4">
        <f t="shared" si="465"/>
        <v>12</v>
      </c>
      <c r="G747" s="25">
        <f t="shared" si="466"/>
        <v>224478.00000000017</v>
      </c>
      <c r="H747" s="1">
        <f t="shared" si="467"/>
        <v>0</v>
      </c>
      <c r="I747" s="26">
        <f t="shared" si="468"/>
        <v>0</v>
      </c>
      <c r="J747" s="26">
        <f t="shared" si="469"/>
        <v>224478.00000000017</v>
      </c>
      <c r="S747">
        <f t="shared" si="471"/>
        <v>48</v>
      </c>
    </row>
    <row r="748" spans="1:19" s="35" customFormat="1" ht="15.75" thickBot="1" x14ac:dyDescent="0.3">
      <c r="A748" s="29">
        <v>334</v>
      </c>
      <c r="B748" s="21">
        <v>0</v>
      </c>
      <c r="C748" s="11">
        <f t="shared" si="470"/>
        <v>18706.500000000015</v>
      </c>
      <c r="D748" s="11">
        <f t="shared" si="464"/>
        <v>18706.500000000015</v>
      </c>
      <c r="E748" s="11">
        <v>0</v>
      </c>
      <c r="F748" s="4">
        <f t="shared" si="465"/>
        <v>12</v>
      </c>
      <c r="G748" s="43">
        <f t="shared" si="466"/>
        <v>224478.00000000017</v>
      </c>
      <c r="H748" s="29">
        <f t="shared" si="467"/>
        <v>0</v>
      </c>
      <c r="I748" s="26">
        <f t="shared" si="468"/>
        <v>0</v>
      </c>
      <c r="J748" s="30">
        <f t="shared" si="469"/>
        <v>224478.00000000017</v>
      </c>
      <c r="K748" s="31">
        <f>SUM(J719:J748)</f>
        <v>9052468.8000000026</v>
      </c>
      <c r="L748" s="32" t="s">
        <v>114</v>
      </c>
      <c r="M748" s="28">
        <f>SUM(G719:G748)</f>
        <v>7191568.8000000026</v>
      </c>
      <c r="N748" s="33" t="s">
        <v>70</v>
      </c>
      <c r="O748" s="34">
        <f>SUM(I719:I748)</f>
        <v>1860900</v>
      </c>
      <c r="P748"/>
      <c r="Q748"/>
      <c r="S748">
        <f t="shared" si="471"/>
        <v>48</v>
      </c>
    </row>
    <row r="749" spans="1:19" x14ac:dyDescent="0.25">
      <c r="A749" s="36">
        <v>335</v>
      </c>
      <c r="B749" s="22">
        <v>0</v>
      </c>
      <c r="C749" s="11">
        <f t="shared" si="470"/>
        <v>18706.500000000015</v>
      </c>
      <c r="D749" s="11">
        <f t="shared" si="464"/>
        <v>18706.500000000015</v>
      </c>
      <c r="E749" s="11">
        <v>0</v>
      </c>
      <c r="F749" s="4">
        <f t="shared" si="465"/>
        <v>12</v>
      </c>
      <c r="G749" s="44">
        <f t="shared" si="466"/>
        <v>224478.00000000017</v>
      </c>
      <c r="H749" s="36">
        <f t="shared" si="467"/>
        <v>0</v>
      </c>
      <c r="I749" s="26">
        <f t="shared" si="468"/>
        <v>0</v>
      </c>
      <c r="J749" s="37">
        <f t="shared" si="469"/>
        <v>224478.00000000017</v>
      </c>
      <c r="S749">
        <f t="shared" si="471"/>
        <v>48</v>
      </c>
    </row>
    <row r="750" spans="1:19" x14ac:dyDescent="0.25">
      <c r="A750" s="1">
        <v>336</v>
      </c>
      <c r="B750" s="11">
        <v>0</v>
      </c>
      <c r="C750" s="11">
        <f t="shared" si="470"/>
        <v>18706.500000000015</v>
      </c>
      <c r="D750" s="11">
        <f t="shared" si="464"/>
        <v>18706.500000000015</v>
      </c>
      <c r="E750" s="11">
        <v>0</v>
      </c>
      <c r="F750" s="4">
        <f t="shared" si="465"/>
        <v>12</v>
      </c>
      <c r="G750" s="25">
        <f t="shared" si="466"/>
        <v>224478.00000000017</v>
      </c>
      <c r="H750" s="1">
        <f t="shared" si="467"/>
        <v>0</v>
      </c>
      <c r="I750" s="26">
        <f t="shared" si="468"/>
        <v>0</v>
      </c>
      <c r="J750" s="26">
        <f t="shared" si="469"/>
        <v>224478.00000000017</v>
      </c>
      <c r="S750">
        <f t="shared" si="471"/>
        <v>48</v>
      </c>
    </row>
    <row r="751" spans="1:19" x14ac:dyDescent="0.25">
      <c r="A751" s="1">
        <v>337</v>
      </c>
      <c r="B751" s="11">
        <v>0</v>
      </c>
      <c r="C751" s="11">
        <f t="shared" si="470"/>
        <v>18706.500000000015</v>
      </c>
      <c r="D751" s="11">
        <f t="shared" si="464"/>
        <v>18706.500000000015</v>
      </c>
      <c r="E751" s="11">
        <v>0</v>
      </c>
      <c r="F751" s="4">
        <f t="shared" si="465"/>
        <v>12</v>
      </c>
      <c r="G751" s="25">
        <f t="shared" si="466"/>
        <v>224478.00000000017</v>
      </c>
      <c r="H751" s="1">
        <f t="shared" si="467"/>
        <v>0</v>
      </c>
      <c r="I751" s="26">
        <f t="shared" si="468"/>
        <v>0</v>
      </c>
      <c r="J751" s="26">
        <f t="shared" si="469"/>
        <v>224478.00000000017</v>
      </c>
      <c r="S751">
        <f t="shared" si="471"/>
        <v>49</v>
      </c>
    </row>
    <row r="752" spans="1:19" x14ac:dyDescent="0.25">
      <c r="A752" s="1">
        <v>338</v>
      </c>
      <c r="B752" s="11">
        <v>0</v>
      </c>
      <c r="C752" s="11">
        <f t="shared" si="470"/>
        <v>18706.500000000015</v>
      </c>
      <c r="D752" s="11">
        <f t="shared" si="464"/>
        <v>18706.500000000015</v>
      </c>
      <c r="E752" s="11">
        <v>0</v>
      </c>
      <c r="F752" s="4">
        <f t="shared" si="465"/>
        <v>12</v>
      </c>
      <c r="G752" s="25">
        <f t="shared" si="466"/>
        <v>224478.00000000017</v>
      </c>
      <c r="H752" s="1">
        <f t="shared" si="467"/>
        <v>0</v>
      </c>
      <c r="I752" s="26">
        <f t="shared" si="468"/>
        <v>0</v>
      </c>
      <c r="J752" s="26">
        <f t="shared" si="469"/>
        <v>224478.00000000017</v>
      </c>
      <c r="S752">
        <f t="shared" si="471"/>
        <v>49</v>
      </c>
    </row>
    <row r="753" spans="1:19" x14ac:dyDescent="0.25">
      <c r="A753" s="1">
        <v>339</v>
      </c>
      <c r="B753" s="11">
        <v>0</v>
      </c>
      <c r="C753" s="11">
        <f t="shared" si="470"/>
        <v>18706.500000000015</v>
      </c>
      <c r="D753" s="11">
        <f t="shared" si="464"/>
        <v>18706.500000000015</v>
      </c>
      <c r="E753" s="11">
        <v>0</v>
      </c>
      <c r="F753" s="4">
        <f t="shared" si="465"/>
        <v>12</v>
      </c>
      <c r="G753" s="25">
        <f t="shared" si="466"/>
        <v>224478.00000000017</v>
      </c>
      <c r="H753" s="1">
        <f t="shared" si="467"/>
        <v>0</v>
      </c>
      <c r="I753" s="26">
        <f t="shared" si="468"/>
        <v>0</v>
      </c>
      <c r="J753" s="26">
        <f t="shared" si="469"/>
        <v>224478.00000000017</v>
      </c>
      <c r="S753">
        <f t="shared" si="471"/>
        <v>49</v>
      </c>
    </row>
    <row r="754" spans="1:19" x14ac:dyDescent="0.25">
      <c r="A754" s="1">
        <v>340</v>
      </c>
      <c r="B754" s="11">
        <v>0</v>
      </c>
      <c r="C754" s="11">
        <f t="shared" si="470"/>
        <v>18706.500000000015</v>
      </c>
      <c r="D754" s="11">
        <f t="shared" si="464"/>
        <v>18706.500000000015</v>
      </c>
      <c r="E754" s="11">
        <v>0</v>
      </c>
      <c r="F754" s="4">
        <f t="shared" si="465"/>
        <v>12</v>
      </c>
      <c r="G754" s="25">
        <f t="shared" si="466"/>
        <v>224478.00000000017</v>
      </c>
      <c r="H754" s="1">
        <f t="shared" si="467"/>
        <v>0</v>
      </c>
      <c r="I754" s="26">
        <f t="shared" si="468"/>
        <v>0</v>
      </c>
      <c r="J754" s="26">
        <f t="shared" si="469"/>
        <v>224478.00000000017</v>
      </c>
      <c r="S754">
        <f t="shared" si="471"/>
        <v>49</v>
      </c>
    </row>
    <row r="755" spans="1:19" x14ac:dyDescent="0.25">
      <c r="A755" s="1">
        <v>341</v>
      </c>
      <c r="B755" s="11">
        <v>0</v>
      </c>
      <c r="C755" s="11">
        <f t="shared" si="470"/>
        <v>18706.500000000015</v>
      </c>
      <c r="D755" s="11">
        <f t="shared" si="464"/>
        <v>18706.500000000015</v>
      </c>
      <c r="E755" s="11">
        <v>0</v>
      </c>
      <c r="F755" s="4">
        <f t="shared" si="465"/>
        <v>12</v>
      </c>
      <c r="G755" s="25">
        <f t="shared" si="466"/>
        <v>224478.00000000017</v>
      </c>
      <c r="H755" s="1">
        <f t="shared" si="467"/>
        <v>0</v>
      </c>
      <c r="I755" s="26">
        <f t="shared" si="468"/>
        <v>0</v>
      </c>
      <c r="J755" s="26">
        <f t="shared" si="469"/>
        <v>224478.00000000017</v>
      </c>
      <c r="S755">
        <f t="shared" si="471"/>
        <v>49</v>
      </c>
    </row>
    <row r="756" spans="1:19" x14ac:dyDescent="0.25">
      <c r="A756" s="1">
        <v>342</v>
      </c>
      <c r="B756" s="11">
        <v>0</v>
      </c>
      <c r="C756" s="11">
        <f t="shared" si="470"/>
        <v>18706.500000000015</v>
      </c>
      <c r="D756" s="11">
        <f t="shared" si="464"/>
        <v>18706.500000000015</v>
      </c>
      <c r="E756" s="11">
        <v>0</v>
      </c>
      <c r="F756" s="4">
        <f t="shared" si="465"/>
        <v>12</v>
      </c>
      <c r="G756" s="25">
        <f t="shared" si="466"/>
        <v>224478.00000000017</v>
      </c>
      <c r="H756" s="1">
        <f t="shared" si="467"/>
        <v>0</v>
      </c>
      <c r="I756" s="26">
        <f t="shared" si="468"/>
        <v>0</v>
      </c>
      <c r="J756" s="26">
        <f t="shared" si="469"/>
        <v>224478.00000000017</v>
      </c>
      <c r="S756">
        <f t="shared" si="471"/>
        <v>49</v>
      </c>
    </row>
    <row r="757" spans="1:19" x14ac:dyDescent="0.25">
      <c r="A757" s="1">
        <v>343</v>
      </c>
      <c r="B757" s="11">
        <v>0</v>
      </c>
      <c r="C757" s="11">
        <f t="shared" si="470"/>
        <v>18706.500000000015</v>
      </c>
      <c r="D757" s="11">
        <f t="shared" si="464"/>
        <v>18706.500000000015</v>
      </c>
      <c r="E757" s="11">
        <v>0</v>
      </c>
      <c r="F757" s="4">
        <f t="shared" si="465"/>
        <v>12</v>
      </c>
      <c r="G757" s="25">
        <f t="shared" si="466"/>
        <v>224478.00000000017</v>
      </c>
      <c r="H757" s="1">
        <f t="shared" si="467"/>
        <v>0</v>
      </c>
      <c r="I757" s="26">
        <f t="shared" si="468"/>
        <v>0</v>
      </c>
      <c r="J757" s="26">
        <f t="shared" si="469"/>
        <v>224478.00000000017</v>
      </c>
      <c r="S757">
        <f t="shared" si="471"/>
        <v>49</v>
      </c>
    </row>
    <row r="758" spans="1:19" x14ac:dyDescent="0.25">
      <c r="A758" s="1">
        <v>344</v>
      </c>
      <c r="B758" s="11">
        <v>0</v>
      </c>
      <c r="C758" s="11">
        <f t="shared" si="470"/>
        <v>18706.500000000015</v>
      </c>
      <c r="D758" s="11">
        <f t="shared" si="464"/>
        <v>18706.500000000015</v>
      </c>
      <c r="E758" s="11">
        <v>0</v>
      </c>
      <c r="F758" s="4">
        <f t="shared" si="465"/>
        <v>12</v>
      </c>
      <c r="G758" s="25">
        <f t="shared" si="466"/>
        <v>224478.00000000017</v>
      </c>
      <c r="H758" s="1">
        <f t="shared" si="467"/>
        <v>0</v>
      </c>
      <c r="I758" s="26">
        <f t="shared" si="468"/>
        <v>0</v>
      </c>
      <c r="J758" s="26">
        <f t="shared" si="469"/>
        <v>224478.00000000017</v>
      </c>
      <c r="S758">
        <f t="shared" si="471"/>
        <v>50</v>
      </c>
    </row>
    <row r="759" spans="1:19" x14ac:dyDescent="0.25">
      <c r="A759" s="1">
        <v>345</v>
      </c>
      <c r="B759" s="11">
        <v>0</v>
      </c>
      <c r="C759" s="11">
        <f t="shared" si="470"/>
        <v>18706.500000000015</v>
      </c>
      <c r="D759" s="11">
        <f t="shared" si="464"/>
        <v>18706.500000000015</v>
      </c>
      <c r="E759" s="11">
        <v>0</v>
      </c>
      <c r="F759" s="4">
        <f t="shared" si="465"/>
        <v>12</v>
      </c>
      <c r="G759" s="25">
        <f t="shared" si="466"/>
        <v>224478.00000000017</v>
      </c>
      <c r="H759" s="1">
        <f t="shared" si="467"/>
        <v>0</v>
      </c>
      <c r="I759" s="26">
        <f t="shared" si="468"/>
        <v>0</v>
      </c>
      <c r="J759" s="26">
        <f t="shared" si="469"/>
        <v>224478.00000000017</v>
      </c>
      <c r="S759">
        <f t="shared" si="471"/>
        <v>50</v>
      </c>
    </row>
    <row r="760" spans="1:19" x14ac:dyDescent="0.25">
      <c r="A760" s="1">
        <v>346</v>
      </c>
      <c r="B760" s="11">
        <v>0</v>
      </c>
      <c r="C760" s="11">
        <f t="shared" si="470"/>
        <v>18706.500000000015</v>
      </c>
      <c r="D760" s="11">
        <f t="shared" si="464"/>
        <v>6509.5000000000146</v>
      </c>
      <c r="E760" s="11">
        <v>12197</v>
      </c>
      <c r="F760" s="4">
        <f t="shared" si="465"/>
        <v>12</v>
      </c>
      <c r="G760" s="25">
        <f t="shared" si="466"/>
        <v>78114.000000000175</v>
      </c>
      <c r="H760" s="1">
        <f t="shared" si="467"/>
        <v>0</v>
      </c>
      <c r="I760" s="26">
        <f t="shared" si="468"/>
        <v>0</v>
      </c>
      <c r="J760" s="26">
        <f t="shared" si="469"/>
        <v>78114.000000000175</v>
      </c>
      <c r="S760">
        <f t="shared" si="471"/>
        <v>50</v>
      </c>
    </row>
    <row r="761" spans="1:19" x14ac:dyDescent="0.25">
      <c r="A761" s="1">
        <v>347</v>
      </c>
      <c r="B761" s="11">
        <v>25500</v>
      </c>
      <c r="C761" s="11">
        <f t="shared" si="470"/>
        <v>6509.5000000000146</v>
      </c>
      <c r="D761" s="11">
        <f t="shared" si="464"/>
        <v>20886.500000000015</v>
      </c>
      <c r="E761" s="11">
        <v>11123</v>
      </c>
      <c r="F761" s="4">
        <f t="shared" si="465"/>
        <v>12</v>
      </c>
      <c r="G761" s="25">
        <f t="shared" si="466"/>
        <v>250638.00000000017</v>
      </c>
      <c r="H761" s="1">
        <f t="shared" si="467"/>
        <v>1</v>
      </c>
      <c r="I761" s="26">
        <f t="shared" si="468"/>
        <v>124060</v>
      </c>
      <c r="J761" s="26">
        <f t="shared" si="469"/>
        <v>374698.00000000017</v>
      </c>
      <c r="S761">
        <f t="shared" si="471"/>
        <v>50</v>
      </c>
    </row>
    <row r="762" spans="1:19" x14ac:dyDescent="0.25">
      <c r="A762" s="1">
        <v>348</v>
      </c>
      <c r="B762" s="11">
        <v>0</v>
      </c>
      <c r="C762" s="11">
        <f t="shared" si="470"/>
        <v>20886.500000000015</v>
      </c>
      <c r="D762" s="11">
        <f t="shared" si="464"/>
        <v>7572.5000000000146</v>
      </c>
      <c r="E762" s="11">
        <v>13314</v>
      </c>
      <c r="F762" s="4">
        <f t="shared" si="465"/>
        <v>12</v>
      </c>
      <c r="G762" s="25">
        <f t="shared" si="466"/>
        <v>90870.000000000175</v>
      </c>
      <c r="H762" s="1">
        <f t="shared" si="467"/>
        <v>0</v>
      </c>
      <c r="I762" s="26">
        <f t="shared" si="468"/>
        <v>0</v>
      </c>
      <c r="J762" s="26">
        <f t="shared" si="469"/>
        <v>90870.000000000175</v>
      </c>
      <c r="S762">
        <f t="shared" si="471"/>
        <v>50</v>
      </c>
    </row>
    <row r="763" spans="1:19" x14ac:dyDescent="0.25">
      <c r="A763" s="1">
        <v>349</v>
      </c>
      <c r="B763" s="11">
        <v>32150</v>
      </c>
      <c r="C763" s="11">
        <f t="shared" si="470"/>
        <v>7572.5000000000146</v>
      </c>
      <c r="D763" s="11">
        <f t="shared" si="464"/>
        <v>24719.500000000015</v>
      </c>
      <c r="E763" s="11">
        <v>15003</v>
      </c>
      <c r="F763" s="4">
        <f t="shared" si="465"/>
        <v>12</v>
      </c>
      <c r="G763" s="25">
        <f t="shared" si="466"/>
        <v>296634.00000000017</v>
      </c>
      <c r="H763" s="1">
        <f t="shared" si="467"/>
        <v>1</v>
      </c>
      <c r="I763" s="26">
        <f t="shared" si="468"/>
        <v>124060</v>
      </c>
      <c r="J763" s="26">
        <f t="shared" si="469"/>
        <v>420694.00000000017</v>
      </c>
      <c r="S763">
        <f t="shared" si="471"/>
        <v>50</v>
      </c>
    </row>
    <row r="764" spans="1:19" x14ac:dyDescent="0.25">
      <c r="A764" s="1">
        <v>350</v>
      </c>
      <c r="B764" s="11">
        <v>0</v>
      </c>
      <c r="C764" s="11">
        <f t="shared" si="470"/>
        <v>24719.500000000015</v>
      </c>
      <c r="D764" s="11">
        <f t="shared" si="464"/>
        <v>13449.500000000015</v>
      </c>
      <c r="E764" s="11">
        <v>11270</v>
      </c>
      <c r="F764" s="4">
        <f t="shared" si="465"/>
        <v>12</v>
      </c>
      <c r="G764" s="25">
        <f t="shared" si="466"/>
        <v>161394.00000000017</v>
      </c>
      <c r="H764" s="1">
        <f t="shared" si="467"/>
        <v>0</v>
      </c>
      <c r="I764" s="26">
        <f t="shared" si="468"/>
        <v>0</v>
      </c>
      <c r="J764" s="26">
        <f t="shared" si="469"/>
        <v>161394.00000000017</v>
      </c>
      <c r="S764">
        <f t="shared" si="471"/>
        <v>50</v>
      </c>
    </row>
    <row r="765" spans="1:19" x14ac:dyDescent="0.25">
      <c r="A765" s="1">
        <v>351</v>
      </c>
      <c r="B765" s="11">
        <v>0</v>
      </c>
      <c r="C765" s="11">
        <f t="shared" si="470"/>
        <v>13449.500000000015</v>
      </c>
      <c r="D765" s="11">
        <f t="shared" si="464"/>
        <v>3097.5000000000146</v>
      </c>
      <c r="E765" s="11">
        <v>10352</v>
      </c>
      <c r="F765" s="4">
        <f t="shared" si="465"/>
        <v>12</v>
      </c>
      <c r="G765" s="25">
        <f t="shared" si="466"/>
        <v>37170.000000000175</v>
      </c>
      <c r="H765" s="1">
        <f t="shared" si="467"/>
        <v>0</v>
      </c>
      <c r="I765" s="26">
        <f t="shared" si="468"/>
        <v>0</v>
      </c>
      <c r="J765" s="26">
        <f t="shared" si="469"/>
        <v>37170.000000000175</v>
      </c>
      <c r="S765">
        <f t="shared" si="471"/>
        <v>51</v>
      </c>
    </row>
    <row r="766" spans="1:19" x14ac:dyDescent="0.25">
      <c r="A766" s="1">
        <v>352</v>
      </c>
      <c r="B766" s="11">
        <v>0</v>
      </c>
      <c r="C766" s="11">
        <f t="shared" si="470"/>
        <v>3097.5000000000146</v>
      </c>
      <c r="D766" s="11">
        <f t="shared" si="464"/>
        <v>3097.5000000000146</v>
      </c>
      <c r="E766" s="11">
        <v>0</v>
      </c>
      <c r="F766" s="4">
        <f t="shared" si="465"/>
        <v>12</v>
      </c>
      <c r="G766" s="25">
        <f t="shared" si="466"/>
        <v>37170.000000000175</v>
      </c>
      <c r="H766" s="1">
        <f t="shared" si="467"/>
        <v>0</v>
      </c>
      <c r="I766" s="26">
        <f t="shared" si="468"/>
        <v>0</v>
      </c>
      <c r="J766" s="26">
        <f t="shared" si="469"/>
        <v>37170.000000000175</v>
      </c>
      <c r="S766">
        <f t="shared" si="471"/>
        <v>51</v>
      </c>
    </row>
    <row r="767" spans="1:19" x14ac:dyDescent="0.25">
      <c r="A767" s="1">
        <v>353</v>
      </c>
      <c r="B767" s="11">
        <v>0</v>
      </c>
      <c r="C767" s="11">
        <f t="shared" si="470"/>
        <v>3097.5000000000146</v>
      </c>
      <c r="D767" s="11">
        <f t="shared" si="464"/>
        <v>3097.5000000000146</v>
      </c>
      <c r="E767" s="11">
        <v>0</v>
      </c>
      <c r="F767" s="4">
        <f t="shared" si="465"/>
        <v>12</v>
      </c>
      <c r="G767" s="25">
        <f t="shared" si="466"/>
        <v>37170.000000000175</v>
      </c>
      <c r="H767" s="1">
        <f t="shared" si="467"/>
        <v>0</v>
      </c>
      <c r="I767" s="26">
        <f t="shared" si="468"/>
        <v>0</v>
      </c>
      <c r="J767" s="26">
        <f t="shared" si="469"/>
        <v>37170.000000000175</v>
      </c>
      <c r="S767">
        <f t="shared" si="471"/>
        <v>51</v>
      </c>
    </row>
    <row r="768" spans="1:19" x14ac:dyDescent="0.25">
      <c r="A768" s="1">
        <v>354</v>
      </c>
      <c r="B768" s="11">
        <v>0</v>
      </c>
      <c r="C768" s="11">
        <f t="shared" si="470"/>
        <v>3097.5000000000146</v>
      </c>
      <c r="D768" s="11">
        <f t="shared" si="464"/>
        <v>3097.5000000000146</v>
      </c>
      <c r="E768" s="11">
        <v>0</v>
      </c>
      <c r="F768" s="4">
        <f t="shared" si="465"/>
        <v>12</v>
      </c>
      <c r="G768" s="25">
        <f t="shared" si="466"/>
        <v>37170.000000000175</v>
      </c>
      <c r="H768" s="1">
        <f t="shared" si="467"/>
        <v>0</v>
      </c>
      <c r="I768" s="26">
        <f t="shared" si="468"/>
        <v>0</v>
      </c>
      <c r="J768" s="26">
        <f t="shared" si="469"/>
        <v>37170.000000000175</v>
      </c>
      <c r="S768">
        <f t="shared" si="471"/>
        <v>51</v>
      </c>
    </row>
    <row r="769" spans="1:19" x14ac:dyDescent="0.25">
      <c r="A769" s="1">
        <v>355</v>
      </c>
      <c r="B769" s="11">
        <v>0</v>
      </c>
      <c r="C769" s="11">
        <f t="shared" si="470"/>
        <v>3097.5000000000146</v>
      </c>
      <c r="D769" s="11">
        <f t="shared" si="464"/>
        <v>3097.5000000000146</v>
      </c>
      <c r="E769" s="11">
        <v>0</v>
      </c>
      <c r="F769" s="4">
        <f t="shared" si="465"/>
        <v>12</v>
      </c>
      <c r="G769" s="25">
        <f t="shared" si="466"/>
        <v>37170.000000000175</v>
      </c>
      <c r="H769" s="1">
        <f t="shared" si="467"/>
        <v>0</v>
      </c>
      <c r="I769" s="26">
        <f t="shared" si="468"/>
        <v>0</v>
      </c>
      <c r="J769" s="26">
        <f t="shared" si="469"/>
        <v>37170.000000000175</v>
      </c>
      <c r="S769">
        <f t="shared" si="471"/>
        <v>51</v>
      </c>
    </row>
    <row r="770" spans="1:19" x14ac:dyDescent="0.25">
      <c r="A770" s="1">
        <v>356</v>
      </c>
      <c r="B770" s="11">
        <v>0</v>
      </c>
      <c r="C770" s="11">
        <f t="shared" si="470"/>
        <v>3097.5000000000146</v>
      </c>
      <c r="D770" s="11">
        <f t="shared" si="464"/>
        <v>3097.5000000000146</v>
      </c>
      <c r="E770" s="11">
        <v>0</v>
      </c>
      <c r="F770" s="4">
        <f t="shared" si="465"/>
        <v>12</v>
      </c>
      <c r="G770" s="25">
        <f t="shared" si="466"/>
        <v>37170.000000000175</v>
      </c>
      <c r="H770" s="1">
        <f t="shared" si="467"/>
        <v>0</v>
      </c>
      <c r="I770" s="26">
        <f t="shared" si="468"/>
        <v>0</v>
      </c>
      <c r="J770" s="26">
        <f t="shared" si="469"/>
        <v>37170.000000000175</v>
      </c>
      <c r="S770">
        <f t="shared" si="471"/>
        <v>51</v>
      </c>
    </row>
    <row r="771" spans="1:19" x14ac:dyDescent="0.25">
      <c r="A771" s="1">
        <v>357</v>
      </c>
      <c r="B771" s="11">
        <v>0</v>
      </c>
      <c r="C771" s="11">
        <f t="shared" si="470"/>
        <v>3097.5000000000146</v>
      </c>
      <c r="D771" s="11">
        <f t="shared" si="464"/>
        <v>3097.5000000000146</v>
      </c>
      <c r="E771" s="11">
        <v>0</v>
      </c>
      <c r="F771" s="4">
        <f t="shared" si="465"/>
        <v>12</v>
      </c>
      <c r="G771" s="25">
        <f t="shared" si="466"/>
        <v>37170.000000000175</v>
      </c>
      <c r="H771" s="1">
        <f t="shared" si="467"/>
        <v>0</v>
      </c>
      <c r="I771" s="26">
        <f t="shared" si="468"/>
        <v>0</v>
      </c>
      <c r="J771" s="26">
        <f t="shared" si="469"/>
        <v>37170.000000000175</v>
      </c>
      <c r="S771">
        <f t="shared" si="471"/>
        <v>51</v>
      </c>
    </row>
    <row r="772" spans="1:19" x14ac:dyDescent="0.25">
      <c r="A772" s="1">
        <v>358</v>
      </c>
      <c r="B772" s="11">
        <v>0</v>
      </c>
      <c r="C772" s="11">
        <f t="shared" si="470"/>
        <v>3097.5000000000146</v>
      </c>
      <c r="D772" s="11">
        <f t="shared" si="464"/>
        <v>3097.5000000000146</v>
      </c>
      <c r="E772" s="11">
        <v>0</v>
      </c>
      <c r="F772" s="4">
        <f t="shared" si="465"/>
        <v>12</v>
      </c>
      <c r="G772" s="25">
        <f t="shared" si="466"/>
        <v>37170.000000000175</v>
      </c>
      <c r="H772" s="1">
        <f t="shared" si="467"/>
        <v>0</v>
      </c>
      <c r="I772" s="26">
        <f t="shared" si="468"/>
        <v>0</v>
      </c>
      <c r="J772" s="26">
        <f t="shared" si="469"/>
        <v>37170.000000000175</v>
      </c>
      <c r="S772">
        <f t="shared" si="471"/>
        <v>52</v>
      </c>
    </row>
    <row r="773" spans="1:19" x14ac:dyDescent="0.25">
      <c r="A773" s="1">
        <v>359</v>
      </c>
      <c r="B773" s="11">
        <v>0</v>
      </c>
      <c r="C773" s="11">
        <f t="shared" si="470"/>
        <v>3097.5000000000146</v>
      </c>
      <c r="D773" s="11">
        <f t="shared" si="464"/>
        <v>3097.5000000000146</v>
      </c>
      <c r="E773" s="11">
        <v>0</v>
      </c>
      <c r="F773" s="4">
        <f t="shared" si="465"/>
        <v>12</v>
      </c>
      <c r="G773" s="25">
        <f t="shared" si="466"/>
        <v>37170.000000000175</v>
      </c>
      <c r="H773" s="1">
        <f t="shared" si="467"/>
        <v>0</v>
      </c>
      <c r="I773" s="26">
        <f t="shared" si="468"/>
        <v>0</v>
      </c>
      <c r="J773" s="26">
        <f t="shared" si="469"/>
        <v>37170.000000000175</v>
      </c>
      <c r="S773">
        <f t="shared" si="471"/>
        <v>52</v>
      </c>
    </row>
    <row r="774" spans="1:19" x14ac:dyDescent="0.25">
      <c r="A774" s="1">
        <v>360</v>
      </c>
      <c r="B774" s="11">
        <v>0</v>
      </c>
      <c r="C774" s="11">
        <f t="shared" si="470"/>
        <v>3097.5000000000146</v>
      </c>
      <c r="D774" s="11">
        <f t="shared" si="464"/>
        <v>3097.5000000000146</v>
      </c>
      <c r="E774" s="11">
        <v>0</v>
      </c>
      <c r="F774" s="4">
        <f t="shared" si="465"/>
        <v>12</v>
      </c>
      <c r="G774" s="25">
        <f t="shared" si="466"/>
        <v>37170.000000000175</v>
      </c>
      <c r="H774" s="1">
        <f t="shared" si="467"/>
        <v>0</v>
      </c>
      <c r="I774" s="26">
        <f t="shared" si="468"/>
        <v>0</v>
      </c>
      <c r="J774" s="26">
        <f t="shared" si="469"/>
        <v>37170.000000000175</v>
      </c>
      <c r="S774">
        <f t="shared" si="471"/>
        <v>52</v>
      </c>
    </row>
    <row r="775" spans="1:19" x14ac:dyDescent="0.25">
      <c r="A775" s="1">
        <v>361</v>
      </c>
      <c r="B775" s="11">
        <v>0</v>
      </c>
      <c r="C775" s="11">
        <f t="shared" si="470"/>
        <v>3097.5000000000146</v>
      </c>
      <c r="D775" s="11">
        <f t="shared" si="464"/>
        <v>3097.5000000000146</v>
      </c>
      <c r="E775" s="11">
        <v>0</v>
      </c>
      <c r="F775" s="4">
        <f t="shared" si="465"/>
        <v>12</v>
      </c>
      <c r="G775" s="25">
        <f t="shared" si="466"/>
        <v>37170.000000000175</v>
      </c>
      <c r="H775" s="1">
        <f t="shared" si="467"/>
        <v>0</v>
      </c>
      <c r="I775" s="26">
        <f t="shared" si="468"/>
        <v>0</v>
      </c>
      <c r="J775" s="26">
        <f t="shared" si="469"/>
        <v>37170.000000000175</v>
      </c>
      <c r="S775">
        <f t="shared" si="471"/>
        <v>52</v>
      </c>
    </row>
    <row r="776" spans="1:19" x14ac:dyDescent="0.25">
      <c r="A776" s="1">
        <v>362</v>
      </c>
      <c r="B776" s="11">
        <v>0</v>
      </c>
      <c r="C776" s="11">
        <f t="shared" si="470"/>
        <v>3097.5000000000146</v>
      </c>
      <c r="D776" s="11">
        <f t="shared" si="464"/>
        <v>3097.5000000000146</v>
      </c>
      <c r="E776" s="11">
        <v>0</v>
      </c>
      <c r="F776" s="4">
        <f t="shared" si="465"/>
        <v>12</v>
      </c>
      <c r="G776" s="25">
        <f t="shared" si="466"/>
        <v>37170.000000000175</v>
      </c>
      <c r="H776" s="1">
        <f t="shared" si="467"/>
        <v>0</v>
      </c>
      <c r="I776" s="26">
        <f t="shared" si="468"/>
        <v>0</v>
      </c>
      <c r="J776" s="26">
        <f t="shared" si="469"/>
        <v>37170.000000000175</v>
      </c>
      <c r="S776">
        <f t="shared" si="471"/>
        <v>52</v>
      </c>
    </row>
    <row r="777" spans="1:19" x14ac:dyDescent="0.25">
      <c r="A777" s="1">
        <v>363</v>
      </c>
      <c r="B777" s="11">
        <v>0</v>
      </c>
      <c r="C777" s="11">
        <f t="shared" si="470"/>
        <v>3097.5000000000146</v>
      </c>
      <c r="D777" s="11">
        <f t="shared" si="464"/>
        <v>3097.5000000000146</v>
      </c>
      <c r="E777" s="11">
        <v>0</v>
      </c>
      <c r="F777" s="4">
        <f t="shared" si="465"/>
        <v>12</v>
      </c>
      <c r="G777" s="25">
        <f t="shared" si="466"/>
        <v>37170.000000000175</v>
      </c>
      <c r="H777" s="1">
        <f t="shared" si="467"/>
        <v>0</v>
      </c>
      <c r="I777" s="26">
        <f t="shared" si="468"/>
        <v>0</v>
      </c>
      <c r="J777" s="26">
        <f t="shared" si="469"/>
        <v>37170.000000000175</v>
      </c>
      <c r="O777">
        <f>O779/$M$417</f>
        <v>2</v>
      </c>
      <c r="S777">
        <f t="shared" si="471"/>
        <v>52</v>
      </c>
    </row>
    <row r="778" spans="1:19" x14ac:dyDescent="0.25">
      <c r="A778" s="1">
        <v>364</v>
      </c>
      <c r="B778" s="11">
        <v>0</v>
      </c>
      <c r="C778" s="11">
        <f t="shared" si="470"/>
        <v>3097.5000000000146</v>
      </c>
      <c r="D778" s="11">
        <f t="shared" si="464"/>
        <v>3097.5000000000146</v>
      </c>
      <c r="E778" s="11">
        <v>0</v>
      </c>
      <c r="F778" s="4">
        <f t="shared" si="465"/>
        <v>12</v>
      </c>
      <c r="G778" s="25">
        <f t="shared" si="466"/>
        <v>37170.000000000175</v>
      </c>
      <c r="H778" s="1">
        <f t="shared" si="467"/>
        <v>0</v>
      </c>
      <c r="I778" s="26">
        <f t="shared" si="468"/>
        <v>0</v>
      </c>
      <c r="J778" s="26">
        <f t="shared" si="469"/>
        <v>37170.000000000175</v>
      </c>
      <c r="S778">
        <f t="shared" si="471"/>
        <v>52</v>
      </c>
    </row>
    <row r="779" spans="1:19" x14ac:dyDescent="0.25">
      <c r="A779" s="1">
        <v>365</v>
      </c>
      <c r="B779" s="11">
        <v>0</v>
      </c>
      <c r="C779" s="11">
        <f t="shared" si="470"/>
        <v>3097.5000000000146</v>
      </c>
      <c r="D779" s="11">
        <f t="shared" si="464"/>
        <v>3097.5000000000146</v>
      </c>
      <c r="E779" s="11">
        <v>0</v>
      </c>
      <c r="F779" s="4">
        <f t="shared" si="465"/>
        <v>12</v>
      </c>
      <c r="G779" s="25">
        <f t="shared" si="466"/>
        <v>37170.000000000175</v>
      </c>
      <c r="H779" s="1">
        <f t="shared" si="467"/>
        <v>0</v>
      </c>
      <c r="I779" s="26">
        <f t="shared" si="468"/>
        <v>0</v>
      </c>
      <c r="J779" s="26">
        <f t="shared" si="469"/>
        <v>37170.000000000175</v>
      </c>
      <c r="K779" s="34">
        <f>SUM(J749:J779)</f>
        <v>4152578.0000000019</v>
      </c>
      <c r="L779" s="32" t="s">
        <v>114</v>
      </c>
      <c r="M779" s="28">
        <f>SUM(G749:G779)</f>
        <v>3904458.0000000019</v>
      </c>
      <c r="N779" s="33" t="s">
        <v>70</v>
      </c>
      <c r="O779" s="34">
        <f>SUM(I749:I779)</f>
        <v>248120</v>
      </c>
      <c r="S779">
        <f t="shared" si="471"/>
        <v>53</v>
      </c>
    </row>
    <row r="780" spans="1:19" x14ac:dyDescent="0.25">
      <c r="A780" s="16" t="s">
        <v>34</v>
      </c>
      <c r="B780" s="16"/>
      <c r="C780" s="16"/>
      <c r="D780" s="16"/>
      <c r="E780" s="16"/>
      <c r="F780" s="16"/>
      <c r="G780" s="38">
        <f>SUM(G415:G779)</f>
        <v>132225505.20000036</v>
      </c>
      <c r="H780" s="16"/>
      <c r="I780" s="39">
        <f>SUM(I415:I779)</f>
        <v>20718020</v>
      </c>
      <c r="J780" s="39">
        <f>SUM(J415:J779)</f>
        <v>152943525.20000008</v>
      </c>
    </row>
    <row r="782" spans="1:19" x14ac:dyDescent="0.25">
      <c r="D782" t="s">
        <v>116</v>
      </c>
      <c r="E782" s="24">
        <f>SUM(E415:E779)</f>
        <v>2999572</v>
      </c>
      <c r="G782" t="s">
        <v>148</v>
      </c>
      <c r="H782">
        <f>SUM(H415:H779)</f>
        <v>167</v>
      </c>
      <c r="J782" s="41">
        <f>J780-J783</f>
        <v>124294179.20000008</v>
      </c>
    </row>
    <row r="783" spans="1:19" x14ac:dyDescent="0.25">
      <c r="D783" t="s">
        <v>117</v>
      </c>
      <c r="E783" s="24">
        <f>MAX(E415:E779)</f>
        <v>16969</v>
      </c>
      <c r="J783" s="8">
        <v>28649346</v>
      </c>
    </row>
    <row r="784" spans="1:19" x14ac:dyDescent="0.25">
      <c r="D784" t="s">
        <v>118</v>
      </c>
      <c r="E784" s="24">
        <f>AVERAGE(E415:E779)</f>
        <v>8218.0054794520547</v>
      </c>
      <c r="J784">
        <f>J782/J780</f>
        <v>0.81268022976104393</v>
      </c>
    </row>
    <row r="786" spans="1:19" x14ac:dyDescent="0.25">
      <c r="J786">
        <v>40000000</v>
      </c>
    </row>
    <row r="787" spans="1:19" x14ac:dyDescent="0.25">
      <c r="J787" s="6">
        <f>J780-J786</f>
        <v>112943525.20000008</v>
      </c>
    </row>
    <row r="788" spans="1:19" x14ac:dyDescent="0.25">
      <c r="J788" s="42">
        <f>J787/J780</f>
        <v>0.73846555486613052</v>
      </c>
    </row>
    <row r="789" spans="1:19" x14ac:dyDescent="0.25">
      <c r="J789" s="42"/>
    </row>
    <row r="790" spans="1:19" s="18" customFormat="1" x14ac:dyDescent="0.25">
      <c r="A790" s="46" t="s">
        <v>119</v>
      </c>
      <c r="J790" s="47"/>
    </row>
    <row r="791" spans="1:19" x14ac:dyDescent="0.25">
      <c r="A791" s="1" t="s">
        <v>105</v>
      </c>
      <c r="B791" s="1" t="s">
        <v>106</v>
      </c>
      <c r="C791" s="1" t="s">
        <v>107</v>
      </c>
      <c r="D791" s="1" t="s">
        <v>108</v>
      </c>
      <c r="E791" s="1" t="s">
        <v>97</v>
      </c>
      <c r="F791" s="1" t="s">
        <v>109</v>
      </c>
      <c r="G791" s="25" t="s">
        <v>110</v>
      </c>
      <c r="H791" s="1" t="s">
        <v>111</v>
      </c>
      <c r="I791" s="1" t="s">
        <v>112</v>
      </c>
      <c r="J791" s="1" t="s">
        <v>113</v>
      </c>
    </row>
    <row r="792" spans="1:19" x14ac:dyDescent="0.25">
      <c r="A792" s="1">
        <v>1</v>
      </c>
      <c r="B792" s="11">
        <v>0</v>
      </c>
      <c r="C792" s="11">
        <f>M792</f>
        <v>48835.6</v>
      </c>
      <c r="D792" s="11">
        <f>C792+B792-E792</f>
        <v>48835.6</v>
      </c>
      <c r="E792" s="11">
        <v>0</v>
      </c>
      <c r="F792" s="4">
        <f>$M$793</f>
        <v>10</v>
      </c>
      <c r="G792" s="25">
        <f>D792*F792</f>
        <v>488356</v>
      </c>
      <c r="H792" s="1">
        <f>IF(B792=0,0,1)</f>
        <v>0</v>
      </c>
      <c r="I792" s="26">
        <f>H792*$M$794</f>
        <v>0</v>
      </c>
      <c r="J792" s="26">
        <f>G792+I792</f>
        <v>488356</v>
      </c>
      <c r="L792" s="13" t="s">
        <v>107</v>
      </c>
      <c r="M792">
        <v>48835.6</v>
      </c>
      <c r="S792">
        <f>S785+1</f>
        <v>1</v>
      </c>
    </row>
    <row r="793" spans="1:19" x14ac:dyDescent="0.25">
      <c r="A793" s="1">
        <v>2</v>
      </c>
      <c r="B793" s="11">
        <v>0</v>
      </c>
      <c r="C793" s="11">
        <f>D792</f>
        <v>48835.6</v>
      </c>
      <c r="D793" s="11">
        <f>C793+B793-E793</f>
        <v>48835.6</v>
      </c>
      <c r="E793" s="11">
        <v>0</v>
      </c>
      <c r="F793" s="4">
        <f t="shared" ref="F793:F856" si="472">$M$793</f>
        <v>10</v>
      </c>
      <c r="G793" s="25">
        <f t="shared" ref="G793:G856" si="473">D793*F793</f>
        <v>488356</v>
      </c>
      <c r="H793" s="1">
        <f t="shared" ref="H793:H856" si="474">IF(B793=0,0,1)</f>
        <v>0</v>
      </c>
      <c r="I793" s="26">
        <f t="shared" ref="I793:I856" si="475">H793*$M$794</f>
        <v>0</v>
      </c>
      <c r="J793" s="26">
        <f t="shared" ref="J793:J856" si="476">G793+I793</f>
        <v>488356</v>
      </c>
      <c r="L793" s="13" t="s">
        <v>0</v>
      </c>
      <c r="M793" s="27">
        <f>'Revisi Identifikasi Biaya'!F12</f>
        <v>10</v>
      </c>
      <c r="S793">
        <f t="shared" ref="S793:S856" si="477">S786+1</f>
        <v>1</v>
      </c>
    </row>
    <row r="794" spans="1:19" x14ac:dyDescent="0.25">
      <c r="A794" s="1">
        <v>3</v>
      </c>
      <c r="B794" s="11">
        <v>10361</v>
      </c>
      <c r="C794" s="11">
        <f t="shared" ref="C794:C857" si="478">D793</f>
        <v>48835.6</v>
      </c>
      <c r="D794" s="11">
        <f t="shared" ref="D794:D857" si="479">C794+B794-E794</f>
        <v>50838.6</v>
      </c>
      <c r="E794" s="11">
        <v>8358</v>
      </c>
      <c r="F794" s="4">
        <f t="shared" si="472"/>
        <v>10</v>
      </c>
      <c r="G794" s="25">
        <f t="shared" si="473"/>
        <v>508386</v>
      </c>
      <c r="H794" s="1">
        <f t="shared" si="474"/>
        <v>1</v>
      </c>
      <c r="I794" s="26">
        <f t="shared" si="475"/>
        <v>124060</v>
      </c>
      <c r="J794" s="26">
        <f t="shared" si="476"/>
        <v>632446</v>
      </c>
      <c r="L794" s="13" t="s">
        <v>21</v>
      </c>
      <c r="M794" s="28">
        <v>124060</v>
      </c>
      <c r="S794">
        <f t="shared" si="477"/>
        <v>1</v>
      </c>
    </row>
    <row r="795" spans="1:19" x14ac:dyDescent="0.25">
      <c r="A795" s="1">
        <v>4</v>
      </c>
      <c r="B795" s="11">
        <v>9765</v>
      </c>
      <c r="C795" s="11">
        <f t="shared" si="478"/>
        <v>50838.6</v>
      </c>
      <c r="D795" s="11">
        <f t="shared" si="479"/>
        <v>53479.6</v>
      </c>
      <c r="E795" s="11">
        <v>7124</v>
      </c>
      <c r="F795" s="4">
        <f t="shared" si="472"/>
        <v>10</v>
      </c>
      <c r="G795" s="25">
        <f t="shared" si="473"/>
        <v>534796</v>
      </c>
      <c r="H795" s="1">
        <f t="shared" si="474"/>
        <v>1</v>
      </c>
      <c r="I795" s="26">
        <f t="shared" si="475"/>
        <v>124060</v>
      </c>
      <c r="J795" s="26">
        <f t="shared" si="476"/>
        <v>658856</v>
      </c>
      <c r="S795">
        <f t="shared" si="477"/>
        <v>1</v>
      </c>
    </row>
    <row r="796" spans="1:19" x14ac:dyDescent="0.25">
      <c r="A796" s="1">
        <v>5</v>
      </c>
      <c r="B796" s="11">
        <v>5590</v>
      </c>
      <c r="C796" s="11">
        <f t="shared" si="478"/>
        <v>53479.6</v>
      </c>
      <c r="D796" s="11">
        <f t="shared" si="479"/>
        <v>50173.599999999999</v>
      </c>
      <c r="E796" s="11">
        <v>8896</v>
      </c>
      <c r="F796" s="4">
        <f t="shared" si="472"/>
        <v>10</v>
      </c>
      <c r="G796" s="25">
        <f t="shared" si="473"/>
        <v>501736</v>
      </c>
      <c r="H796" s="1">
        <f t="shared" si="474"/>
        <v>1</v>
      </c>
      <c r="I796" s="26">
        <f t="shared" si="475"/>
        <v>124060</v>
      </c>
      <c r="J796" s="26">
        <f t="shared" si="476"/>
        <v>625796</v>
      </c>
      <c r="S796">
        <f t="shared" si="477"/>
        <v>1</v>
      </c>
    </row>
    <row r="797" spans="1:19" x14ac:dyDescent="0.25">
      <c r="A797" s="1">
        <v>6</v>
      </c>
      <c r="B797" s="11">
        <v>22140</v>
      </c>
      <c r="C797" s="11">
        <f t="shared" si="478"/>
        <v>50173.599999999999</v>
      </c>
      <c r="D797" s="11">
        <f t="shared" si="479"/>
        <v>63958.600000000006</v>
      </c>
      <c r="E797" s="11">
        <v>8355</v>
      </c>
      <c r="F797" s="4">
        <f t="shared" si="472"/>
        <v>10</v>
      </c>
      <c r="G797" s="25">
        <f t="shared" si="473"/>
        <v>639586</v>
      </c>
      <c r="H797" s="1">
        <f t="shared" si="474"/>
        <v>1</v>
      </c>
      <c r="I797" s="26">
        <f t="shared" si="475"/>
        <v>124060</v>
      </c>
      <c r="J797" s="26">
        <f t="shared" si="476"/>
        <v>763646</v>
      </c>
      <c r="S797">
        <f t="shared" si="477"/>
        <v>1</v>
      </c>
    </row>
    <row r="798" spans="1:19" x14ac:dyDescent="0.25">
      <c r="A798" s="1">
        <v>7</v>
      </c>
      <c r="B798" s="11">
        <v>9590</v>
      </c>
      <c r="C798" s="11">
        <f t="shared" si="478"/>
        <v>63958.600000000006</v>
      </c>
      <c r="D798" s="11">
        <f t="shared" si="479"/>
        <v>65607.600000000006</v>
      </c>
      <c r="E798" s="11">
        <v>7941</v>
      </c>
      <c r="F798" s="4">
        <f t="shared" si="472"/>
        <v>10</v>
      </c>
      <c r="G798" s="25">
        <f t="shared" si="473"/>
        <v>656076</v>
      </c>
      <c r="H798" s="1">
        <f t="shared" si="474"/>
        <v>1</v>
      </c>
      <c r="I798" s="26">
        <f t="shared" si="475"/>
        <v>124060</v>
      </c>
      <c r="J798" s="26">
        <f t="shared" si="476"/>
        <v>780136</v>
      </c>
      <c r="S798">
        <f t="shared" si="477"/>
        <v>1</v>
      </c>
    </row>
    <row r="799" spans="1:19" x14ac:dyDescent="0.25">
      <c r="A799" s="1">
        <v>8</v>
      </c>
      <c r="B799" s="11">
        <v>10300</v>
      </c>
      <c r="C799" s="11">
        <f t="shared" si="478"/>
        <v>65607.600000000006</v>
      </c>
      <c r="D799" s="11">
        <f t="shared" si="479"/>
        <v>66980.600000000006</v>
      </c>
      <c r="E799" s="11">
        <v>8927</v>
      </c>
      <c r="F799" s="4">
        <f t="shared" si="472"/>
        <v>10</v>
      </c>
      <c r="G799" s="25">
        <f t="shared" si="473"/>
        <v>669806</v>
      </c>
      <c r="H799" s="1">
        <f t="shared" si="474"/>
        <v>1</v>
      </c>
      <c r="I799" s="26">
        <f t="shared" si="475"/>
        <v>124060</v>
      </c>
      <c r="J799" s="26">
        <f t="shared" si="476"/>
        <v>793866</v>
      </c>
      <c r="S799">
        <f t="shared" si="477"/>
        <v>2</v>
      </c>
    </row>
    <row r="800" spans="1:19" x14ac:dyDescent="0.25">
      <c r="A800" s="1">
        <v>9</v>
      </c>
      <c r="B800" s="11">
        <v>0</v>
      </c>
      <c r="C800" s="11">
        <f t="shared" si="478"/>
        <v>66980.600000000006</v>
      </c>
      <c r="D800" s="11">
        <f t="shared" si="479"/>
        <v>66980.600000000006</v>
      </c>
      <c r="E800" s="11">
        <v>0</v>
      </c>
      <c r="F800" s="4">
        <f t="shared" si="472"/>
        <v>10</v>
      </c>
      <c r="G800" s="25">
        <f t="shared" si="473"/>
        <v>669806</v>
      </c>
      <c r="H800" s="1">
        <f t="shared" si="474"/>
        <v>0</v>
      </c>
      <c r="I800" s="26">
        <f t="shared" si="475"/>
        <v>0</v>
      </c>
      <c r="J800" s="26">
        <f t="shared" si="476"/>
        <v>669806</v>
      </c>
      <c r="S800">
        <f t="shared" si="477"/>
        <v>2</v>
      </c>
    </row>
    <row r="801" spans="1:19" x14ac:dyDescent="0.25">
      <c r="A801" s="1">
        <v>10</v>
      </c>
      <c r="B801" s="11">
        <v>16290</v>
      </c>
      <c r="C801" s="11">
        <f t="shared" si="478"/>
        <v>66980.600000000006</v>
      </c>
      <c r="D801" s="11">
        <f t="shared" si="479"/>
        <v>73790.600000000006</v>
      </c>
      <c r="E801" s="11">
        <v>9480</v>
      </c>
      <c r="F801" s="4">
        <f t="shared" si="472"/>
        <v>10</v>
      </c>
      <c r="G801" s="25">
        <f t="shared" si="473"/>
        <v>737906</v>
      </c>
      <c r="H801" s="1">
        <f t="shared" si="474"/>
        <v>1</v>
      </c>
      <c r="I801" s="26">
        <f t="shared" si="475"/>
        <v>124060</v>
      </c>
      <c r="J801" s="26">
        <f t="shared" si="476"/>
        <v>861966</v>
      </c>
      <c r="S801">
        <f t="shared" si="477"/>
        <v>2</v>
      </c>
    </row>
    <row r="802" spans="1:19" x14ac:dyDescent="0.25">
      <c r="A802" s="1">
        <v>11</v>
      </c>
      <c r="B802" s="11">
        <v>6040</v>
      </c>
      <c r="C802" s="11">
        <f t="shared" si="478"/>
        <v>73790.600000000006</v>
      </c>
      <c r="D802" s="11">
        <f t="shared" si="479"/>
        <v>70962.600000000006</v>
      </c>
      <c r="E802" s="11">
        <v>8868</v>
      </c>
      <c r="F802" s="4">
        <f t="shared" si="472"/>
        <v>10</v>
      </c>
      <c r="G802" s="25">
        <f t="shared" si="473"/>
        <v>709626</v>
      </c>
      <c r="H802" s="1">
        <f t="shared" si="474"/>
        <v>1</v>
      </c>
      <c r="I802" s="26">
        <f t="shared" si="475"/>
        <v>124060</v>
      </c>
      <c r="J802" s="26">
        <f t="shared" si="476"/>
        <v>833686</v>
      </c>
      <c r="S802">
        <f t="shared" si="477"/>
        <v>2</v>
      </c>
    </row>
    <row r="803" spans="1:19" x14ac:dyDescent="0.25">
      <c r="A803" s="1">
        <v>12</v>
      </c>
      <c r="B803" s="11">
        <v>13240</v>
      </c>
      <c r="C803" s="11">
        <f t="shared" si="478"/>
        <v>70962.600000000006</v>
      </c>
      <c r="D803" s="11">
        <f t="shared" si="479"/>
        <v>75686.600000000006</v>
      </c>
      <c r="E803" s="11">
        <v>8516</v>
      </c>
      <c r="F803" s="4">
        <f t="shared" si="472"/>
        <v>10</v>
      </c>
      <c r="G803" s="25">
        <f t="shared" si="473"/>
        <v>756866</v>
      </c>
      <c r="H803" s="1">
        <f t="shared" si="474"/>
        <v>1</v>
      </c>
      <c r="I803" s="26">
        <f t="shared" si="475"/>
        <v>124060</v>
      </c>
      <c r="J803" s="26">
        <f t="shared" si="476"/>
        <v>880926</v>
      </c>
      <c r="S803">
        <f t="shared" si="477"/>
        <v>2</v>
      </c>
    </row>
    <row r="804" spans="1:19" x14ac:dyDescent="0.25">
      <c r="A804" s="1">
        <v>13</v>
      </c>
      <c r="B804" s="11">
        <v>3760</v>
      </c>
      <c r="C804" s="11">
        <f t="shared" si="478"/>
        <v>75686.600000000006</v>
      </c>
      <c r="D804" s="11">
        <f t="shared" si="479"/>
        <v>71709.600000000006</v>
      </c>
      <c r="E804" s="11">
        <v>7737</v>
      </c>
      <c r="F804" s="4">
        <f t="shared" si="472"/>
        <v>10</v>
      </c>
      <c r="G804" s="25">
        <f t="shared" si="473"/>
        <v>717096</v>
      </c>
      <c r="H804" s="1">
        <f t="shared" si="474"/>
        <v>1</v>
      </c>
      <c r="I804" s="26">
        <f t="shared" si="475"/>
        <v>124060</v>
      </c>
      <c r="J804" s="26">
        <f t="shared" si="476"/>
        <v>841156</v>
      </c>
      <c r="S804">
        <f t="shared" si="477"/>
        <v>2</v>
      </c>
    </row>
    <row r="805" spans="1:19" x14ac:dyDescent="0.25">
      <c r="A805" s="1">
        <v>14</v>
      </c>
      <c r="B805" s="11">
        <v>11050</v>
      </c>
      <c r="C805" s="11">
        <f t="shared" si="478"/>
        <v>71709.600000000006</v>
      </c>
      <c r="D805" s="11">
        <f t="shared" si="479"/>
        <v>75156.600000000006</v>
      </c>
      <c r="E805" s="11">
        <v>7603</v>
      </c>
      <c r="F805" s="4">
        <f t="shared" si="472"/>
        <v>10</v>
      </c>
      <c r="G805" s="25">
        <f t="shared" si="473"/>
        <v>751566</v>
      </c>
      <c r="H805" s="1">
        <f t="shared" si="474"/>
        <v>1</v>
      </c>
      <c r="I805" s="26">
        <f t="shared" si="475"/>
        <v>124060</v>
      </c>
      <c r="J805" s="26">
        <f t="shared" si="476"/>
        <v>875626</v>
      </c>
      <c r="S805">
        <f t="shared" si="477"/>
        <v>2</v>
      </c>
    </row>
    <row r="806" spans="1:19" x14ac:dyDescent="0.25">
      <c r="A806" s="1">
        <v>15</v>
      </c>
      <c r="B806" s="11">
        <v>3440</v>
      </c>
      <c r="C806" s="11">
        <f t="shared" si="478"/>
        <v>75156.600000000006</v>
      </c>
      <c r="D806" s="11">
        <f t="shared" si="479"/>
        <v>70244.600000000006</v>
      </c>
      <c r="E806" s="11">
        <v>8352</v>
      </c>
      <c r="F806" s="4">
        <f t="shared" si="472"/>
        <v>10</v>
      </c>
      <c r="G806" s="25">
        <f t="shared" si="473"/>
        <v>702446</v>
      </c>
      <c r="H806" s="1">
        <f t="shared" si="474"/>
        <v>1</v>
      </c>
      <c r="I806" s="26">
        <f t="shared" si="475"/>
        <v>124060</v>
      </c>
      <c r="J806" s="26">
        <f t="shared" si="476"/>
        <v>826506</v>
      </c>
      <c r="S806">
        <f t="shared" si="477"/>
        <v>3</v>
      </c>
    </row>
    <row r="807" spans="1:19" x14ac:dyDescent="0.25">
      <c r="A807" s="1">
        <v>16</v>
      </c>
      <c r="B807" s="11">
        <v>0</v>
      </c>
      <c r="C807" s="11">
        <f t="shared" si="478"/>
        <v>70244.600000000006</v>
      </c>
      <c r="D807" s="11">
        <f t="shared" si="479"/>
        <v>70244.600000000006</v>
      </c>
      <c r="E807" s="11">
        <v>0</v>
      </c>
      <c r="F807" s="4">
        <f t="shared" si="472"/>
        <v>10</v>
      </c>
      <c r="G807" s="25">
        <f t="shared" si="473"/>
        <v>702446</v>
      </c>
      <c r="H807" s="1">
        <f t="shared" si="474"/>
        <v>0</v>
      </c>
      <c r="I807" s="26">
        <f t="shared" si="475"/>
        <v>0</v>
      </c>
      <c r="J807" s="26">
        <f t="shared" si="476"/>
        <v>702446</v>
      </c>
      <c r="S807">
        <f t="shared" si="477"/>
        <v>3</v>
      </c>
    </row>
    <row r="808" spans="1:19" x14ac:dyDescent="0.25">
      <c r="A808" s="1">
        <v>17</v>
      </c>
      <c r="B808" s="11">
        <v>11673.5</v>
      </c>
      <c r="C808" s="11">
        <f t="shared" si="478"/>
        <v>70244.600000000006</v>
      </c>
      <c r="D808" s="11">
        <f t="shared" si="479"/>
        <v>73612.100000000006</v>
      </c>
      <c r="E808" s="11">
        <v>8306</v>
      </c>
      <c r="F808" s="4">
        <f t="shared" si="472"/>
        <v>10</v>
      </c>
      <c r="G808" s="25">
        <f t="shared" si="473"/>
        <v>736121</v>
      </c>
      <c r="H808" s="1">
        <f t="shared" si="474"/>
        <v>1</v>
      </c>
      <c r="I808" s="26">
        <f t="shared" si="475"/>
        <v>124060</v>
      </c>
      <c r="J808" s="26">
        <f t="shared" si="476"/>
        <v>860181</v>
      </c>
      <c r="S808">
        <f t="shared" si="477"/>
        <v>3</v>
      </c>
    </row>
    <row r="809" spans="1:19" x14ac:dyDescent="0.25">
      <c r="A809" s="1">
        <v>18</v>
      </c>
      <c r="B809" s="11">
        <v>11520</v>
      </c>
      <c r="C809" s="11">
        <f t="shared" si="478"/>
        <v>73612.100000000006</v>
      </c>
      <c r="D809" s="11">
        <f t="shared" si="479"/>
        <v>75697.100000000006</v>
      </c>
      <c r="E809" s="11">
        <v>9435</v>
      </c>
      <c r="F809" s="4">
        <f t="shared" si="472"/>
        <v>10</v>
      </c>
      <c r="G809" s="25">
        <f t="shared" si="473"/>
        <v>756971</v>
      </c>
      <c r="H809" s="1">
        <f t="shared" si="474"/>
        <v>1</v>
      </c>
      <c r="I809" s="26">
        <f t="shared" si="475"/>
        <v>124060</v>
      </c>
      <c r="J809" s="26">
        <f t="shared" si="476"/>
        <v>881031</v>
      </c>
      <c r="S809">
        <f t="shared" si="477"/>
        <v>3</v>
      </c>
    </row>
    <row r="810" spans="1:19" x14ac:dyDescent="0.25">
      <c r="A810" s="1">
        <v>19</v>
      </c>
      <c r="B810" s="11">
        <v>10660</v>
      </c>
      <c r="C810" s="11">
        <f t="shared" si="478"/>
        <v>75697.100000000006</v>
      </c>
      <c r="D810" s="11">
        <f t="shared" si="479"/>
        <v>77575.100000000006</v>
      </c>
      <c r="E810" s="11">
        <v>8782</v>
      </c>
      <c r="F810" s="4">
        <f t="shared" si="472"/>
        <v>10</v>
      </c>
      <c r="G810" s="25">
        <f t="shared" si="473"/>
        <v>775751</v>
      </c>
      <c r="H810" s="1">
        <f t="shared" si="474"/>
        <v>1</v>
      </c>
      <c r="I810" s="26">
        <f t="shared" si="475"/>
        <v>124060</v>
      </c>
      <c r="J810" s="26">
        <f t="shared" si="476"/>
        <v>899811</v>
      </c>
      <c r="S810">
        <f t="shared" si="477"/>
        <v>3</v>
      </c>
    </row>
    <row r="811" spans="1:19" x14ac:dyDescent="0.25">
      <c r="A811" s="1">
        <v>20</v>
      </c>
      <c r="B811" s="11">
        <v>5350</v>
      </c>
      <c r="C811" s="11">
        <f t="shared" si="478"/>
        <v>77575.100000000006</v>
      </c>
      <c r="D811" s="11">
        <f t="shared" si="479"/>
        <v>75129.100000000006</v>
      </c>
      <c r="E811" s="11">
        <v>7796</v>
      </c>
      <c r="F811" s="4">
        <f t="shared" si="472"/>
        <v>10</v>
      </c>
      <c r="G811" s="25">
        <f t="shared" si="473"/>
        <v>751291</v>
      </c>
      <c r="H811" s="1">
        <f t="shared" si="474"/>
        <v>1</v>
      </c>
      <c r="I811" s="26">
        <f t="shared" si="475"/>
        <v>124060</v>
      </c>
      <c r="J811" s="26">
        <f t="shared" si="476"/>
        <v>875351</v>
      </c>
      <c r="S811">
        <f t="shared" si="477"/>
        <v>3</v>
      </c>
    </row>
    <row r="812" spans="1:19" x14ac:dyDescent="0.25">
      <c r="A812" s="1">
        <v>21</v>
      </c>
      <c r="B812" s="11">
        <v>17112</v>
      </c>
      <c r="C812" s="11">
        <f t="shared" si="478"/>
        <v>75129.100000000006</v>
      </c>
      <c r="D812" s="11">
        <f t="shared" si="479"/>
        <v>84021.1</v>
      </c>
      <c r="E812" s="11">
        <v>8220</v>
      </c>
      <c r="F812" s="4">
        <f t="shared" si="472"/>
        <v>10</v>
      </c>
      <c r="G812" s="25">
        <f t="shared" si="473"/>
        <v>840211</v>
      </c>
      <c r="H812" s="1">
        <f t="shared" si="474"/>
        <v>1</v>
      </c>
      <c r="I812" s="26">
        <f t="shared" si="475"/>
        <v>124060</v>
      </c>
      <c r="J812" s="26">
        <f t="shared" si="476"/>
        <v>964271</v>
      </c>
      <c r="S812">
        <f t="shared" si="477"/>
        <v>3</v>
      </c>
    </row>
    <row r="813" spans="1:19" x14ac:dyDescent="0.25">
      <c r="A813" s="1">
        <v>22</v>
      </c>
      <c r="B813" s="11">
        <v>10294</v>
      </c>
      <c r="C813" s="11">
        <f t="shared" si="478"/>
        <v>84021.1</v>
      </c>
      <c r="D813" s="11">
        <f t="shared" si="479"/>
        <v>85773.1</v>
      </c>
      <c r="E813" s="11">
        <v>8542</v>
      </c>
      <c r="F813" s="4">
        <f t="shared" si="472"/>
        <v>10</v>
      </c>
      <c r="G813" s="25">
        <f t="shared" si="473"/>
        <v>857731</v>
      </c>
      <c r="H813" s="1">
        <f t="shared" si="474"/>
        <v>1</v>
      </c>
      <c r="I813" s="26">
        <f t="shared" si="475"/>
        <v>124060</v>
      </c>
      <c r="J813" s="26">
        <f t="shared" si="476"/>
        <v>981791</v>
      </c>
      <c r="S813">
        <f t="shared" si="477"/>
        <v>4</v>
      </c>
    </row>
    <row r="814" spans="1:19" x14ac:dyDescent="0.25">
      <c r="A814" s="1">
        <v>23</v>
      </c>
      <c r="B814" s="11">
        <v>0</v>
      </c>
      <c r="C814" s="11">
        <f t="shared" si="478"/>
        <v>85773.1</v>
      </c>
      <c r="D814" s="11">
        <f t="shared" si="479"/>
        <v>85773.1</v>
      </c>
      <c r="E814" s="11">
        <v>0</v>
      </c>
      <c r="F814" s="4">
        <f t="shared" si="472"/>
        <v>10</v>
      </c>
      <c r="G814" s="25">
        <f t="shared" si="473"/>
        <v>857731</v>
      </c>
      <c r="H814" s="1">
        <f t="shared" si="474"/>
        <v>0</v>
      </c>
      <c r="I814" s="26">
        <f t="shared" si="475"/>
        <v>0</v>
      </c>
      <c r="J814" s="26">
        <f t="shared" si="476"/>
        <v>857731</v>
      </c>
      <c r="S814">
        <f t="shared" si="477"/>
        <v>4</v>
      </c>
    </row>
    <row r="815" spans="1:19" x14ac:dyDescent="0.25">
      <c r="A815" s="1">
        <v>24</v>
      </c>
      <c r="B815" s="11">
        <v>13320</v>
      </c>
      <c r="C815" s="11">
        <f t="shared" si="478"/>
        <v>85773.1</v>
      </c>
      <c r="D815" s="11">
        <f t="shared" si="479"/>
        <v>90175.1</v>
      </c>
      <c r="E815" s="11">
        <v>8918</v>
      </c>
      <c r="F815" s="4">
        <f t="shared" si="472"/>
        <v>10</v>
      </c>
      <c r="G815" s="25">
        <f t="shared" si="473"/>
        <v>901751</v>
      </c>
      <c r="H815" s="1">
        <f t="shared" si="474"/>
        <v>1</v>
      </c>
      <c r="I815" s="26">
        <f t="shared" si="475"/>
        <v>124060</v>
      </c>
      <c r="J815" s="26">
        <f t="shared" si="476"/>
        <v>1025811</v>
      </c>
      <c r="S815">
        <f t="shared" si="477"/>
        <v>4</v>
      </c>
    </row>
    <row r="816" spans="1:19" x14ac:dyDescent="0.25">
      <c r="A816" s="1">
        <v>25</v>
      </c>
      <c r="B816" s="11">
        <v>7060</v>
      </c>
      <c r="C816" s="11">
        <f t="shared" si="478"/>
        <v>90175.1</v>
      </c>
      <c r="D816" s="11">
        <f t="shared" si="479"/>
        <v>89591.1</v>
      </c>
      <c r="E816" s="11">
        <v>7644</v>
      </c>
      <c r="F816" s="4">
        <f t="shared" si="472"/>
        <v>10</v>
      </c>
      <c r="G816" s="25">
        <f t="shared" si="473"/>
        <v>895911</v>
      </c>
      <c r="H816" s="1">
        <f t="shared" si="474"/>
        <v>1</v>
      </c>
      <c r="I816" s="26">
        <f t="shared" si="475"/>
        <v>124060</v>
      </c>
      <c r="J816" s="26">
        <f t="shared" si="476"/>
        <v>1019971</v>
      </c>
      <c r="S816">
        <f t="shared" si="477"/>
        <v>4</v>
      </c>
    </row>
    <row r="817" spans="1:19" x14ac:dyDescent="0.25">
      <c r="A817" s="1">
        <v>26</v>
      </c>
      <c r="B817" s="11">
        <v>9750</v>
      </c>
      <c r="C817" s="11">
        <f t="shared" si="478"/>
        <v>89591.1</v>
      </c>
      <c r="D817" s="11">
        <f t="shared" si="479"/>
        <v>90919.1</v>
      </c>
      <c r="E817" s="11">
        <v>8422</v>
      </c>
      <c r="F817" s="4">
        <f t="shared" si="472"/>
        <v>10</v>
      </c>
      <c r="G817" s="25">
        <f t="shared" si="473"/>
        <v>909191</v>
      </c>
      <c r="H817" s="1">
        <f t="shared" si="474"/>
        <v>1</v>
      </c>
      <c r="I817" s="26">
        <f t="shared" si="475"/>
        <v>124060</v>
      </c>
      <c r="J817" s="26">
        <f t="shared" si="476"/>
        <v>1033251</v>
      </c>
      <c r="S817">
        <f t="shared" si="477"/>
        <v>4</v>
      </c>
    </row>
    <row r="818" spans="1:19" x14ac:dyDescent="0.25">
      <c r="A818" s="1">
        <v>27</v>
      </c>
      <c r="B818" s="11">
        <v>4680</v>
      </c>
      <c r="C818" s="11">
        <f t="shared" si="478"/>
        <v>90919.1</v>
      </c>
      <c r="D818" s="11">
        <f t="shared" si="479"/>
        <v>87500.1</v>
      </c>
      <c r="E818" s="11">
        <v>8099</v>
      </c>
      <c r="F818" s="4">
        <f t="shared" si="472"/>
        <v>10</v>
      </c>
      <c r="G818" s="25">
        <f t="shared" si="473"/>
        <v>875001</v>
      </c>
      <c r="H818" s="1">
        <f t="shared" si="474"/>
        <v>1</v>
      </c>
      <c r="I818" s="26">
        <f t="shared" si="475"/>
        <v>124060</v>
      </c>
      <c r="J818" s="26">
        <f t="shared" si="476"/>
        <v>999061</v>
      </c>
      <c r="S818">
        <f t="shared" si="477"/>
        <v>4</v>
      </c>
    </row>
    <row r="819" spans="1:19" x14ac:dyDescent="0.25">
      <c r="A819" s="1">
        <v>28</v>
      </c>
      <c r="B819" s="11">
        <v>0</v>
      </c>
      <c r="C819" s="11">
        <f t="shared" si="478"/>
        <v>87500.1</v>
      </c>
      <c r="D819" s="11">
        <f t="shared" si="479"/>
        <v>79068.100000000006</v>
      </c>
      <c r="E819" s="11">
        <v>8432</v>
      </c>
      <c r="F819" s="4">
        <f t="shared" si="472"/>
        <v>10</v>
      </c>
      <c r="G819" s="25">
        <f t="shared" si="473"/>
        <v>790681</v>
      </c>
      <c r="H819" s="1">
        <f t="shared" si="474"/>
        <v>0</v>
      </c>
      <c r="I819" s="26">
        <f t="shared" si="475"/>
        <v>0</v>
      </c>
      <c r="J819" s="26">
        <f t="shared" si="476"/>
        <v>790681</v>
      </c>
      <c r="S819">
        <f t="shared" si="477"/>
        <v>4</v>
      </c>
    </row>
    <row r="820" spans="1:19" x14ac:dyDescent="0.25">
      <c r="A820" s="1">
        <v>29</v>
      </c>
      <c r="B820" s="11">
        <v>5215</v>
      </c>
      <c r="C820" s="11">
        <f t="shared" si="478"/>
        <v>79068.100000000006</v>
      </c>
      <c r="D820" s="11">
        <f t="shared" si="479"/>
        <v>75784.100000000006</v>
      </c>
      <c r="E820" s="11">
        <v>8499</v>
      </c>
      <c r="F820" s="4">
        <f t="shared" si="472"/>
        <v>10</v>
      </c>
      <c r="G820" s="25">
        <f t="shared" si="473"/>
        <v>757841</v>
      </c>
      <c r="H820" s="1">
        <f t="shared" si="474"/>
        <v>1</v>
      </c>
      <c r="I820" s="26">
        <f t="shared" si="475"/>
        <v>124060</v>
      </c>
      <c r="J820" s="26">
        <f t="shared" si="476"/>
        <v>881901</v>
      </c>
      <c r="O820">
        <f>O822/$M$794</f>
        <v>24</v>
      </c>
      <c r="S820">
        <f t="shared" si="477"/>
        <v>5</v>
      </c>
    </row>
    <row r="821" spans="1:19" x14ac:dyDescent="0.25">
      <c r="A821" s="1">
        <v>30</v>
      </c>
      <c r="B821" s="11">
        <v>0</v>
      </c>
      <c r="C821" s="11">
        <f t="shared" si="478"/>
        <v>75784.100000000006</v>
      </c>
      <c r="D821" s="11">
        <f t="shared" si="479"/>
        <v>75784.100000000006</v>
      </c>
      <c r="E821" s="11">
        <v>0</v>
      </c>
      <c r="F821" s="4">
        <f t="shared" si="472"/>
        <v>10</v>
      </c>
      <c r="G821" s="25">
        <f t="shared" si="473"/>
        <v>757841</v>
      </c>
      <c r="H821" s="1">
        <f t="shared" si="474"/>
        <v>0</v>
      </c>
      <c r="I821" s="26">
        <f t="shared" si="475"/>
        <v>0</v>
      </c>
      <c r="J821" s="26">
        <f t="shared" si="476"/>
        <v>757841</v>
      </c>
      <c r="S821">
        <f t="shared" si="477"/>
        <v>5</v>
      </c>
    </row>
    <row r="822" spans="1:19" ht="15.75" thickBot="1" x14ac:dyDescent="0.3">
      <c r="A822" s="29">
        <v>31</v>
      </c>
      <c r="B822" s="21">
        <v>8250</v>
      </c>
      <c r="C822" s="21">
        <f t="shared" si="478"/>
        <v>75784.100000000006</v>
      </c>
      <c r="D822" s="21">
        <f t="shared" si="479"/>
        <v>76769.100000000006</v>
      </c>
      <c r="E822" s="21">
        <v>7265</v>
      </c>
      <c r="F822" s="4">
        <f t="shared" si="472"/>
        <v>10</v>
      </c>
      <c r="G822" s="43">
        <f t="shared" si="473"/>
        <v>767691</v>
      </c>
      <c r="H822" s="29">
        <f t="shared" si="474"/>
        <v>1</v>
      </c>
      <c r="I822" s="26">
        <f t="shared" si="475"/>
        <v>124060</v>
      </c>
      <c r="J822" s="30">
        <f t="shared" si="476"/>
        <v>891751</v>
      </c>
      <c r="K822" s="31">
        <f>SUM(J792:J822)</f>
        <v>25444011</v>
      </c>
      <c r="L822" s="32" t="s">
        <v>114</v>
      </c>
      <c r="M822" s="28">
        <f>SUM(G792:G822)</f>
        <v>22466571</v>
      </c>
      <c r="N822" s="33" t="s">
        <v>70</v>
      </c>
      <c r="O822" s="34">
        <f>SUM(I792:I822)</f>
        <v>2977440</v>
      </c>
      <c r="S822">
        <f t="shared" si="477"/>
        <v>5</v>
      </c>
    </row>
    <row r="823" spans="1:19" x14ac:dyDescent="0.25">
      <c r="A823" s="36">
        <v>32</v>
      </c>
      <c r="B823" s="22">
        <v>0</v>
      </c>
      <c r="C823" s="22">
        <f t="shared" si="478"/>
        <v>76769.100000000006</v>
      </c>
      <c r="D823" s="22">
        <f t="shared" si="479"/>
        <v>76769.100000000006</v>
      </c>
      <c r="E823" s="22">
        <v>0</v>
      </c>
      <c r="F823" s="4">
        <f t="shared" si="472"/>
        <v>10</v>
      </c>
      <c r="G823" s="44">
        <f t="shared" si="473"/>
        <v>767691</v>
      </c>
      <c r="H823" s="36">
        <f t="shared" si="474"/>
        <v>0</v>
      </c>
      <c r="I823" s="26">
        <f t="shared" si="475"/>
        <v>0</v>
      </c>
      <c r="J823" s="37">
        <f t="shared" si="476"/>
        <v>767691</v>
      </c>
      <c r="S823">
        <f t="shared" si="477"/>
        <v>5</v>
      </c>
    </row>
    <row r="824" spans="1:19" x14ac:dyDescent="0.25">
      <c r="A824" s="1">
        <v>33</v>
      </c>
      <c r="B824" s="11">
        <v>16230</v>
      </c>
      <c r="C824" s="11">
        <f t="shared" si="478"/>
        <v>76769.100000000006</v>
      </c>
      <c r="D824" s="11">
        <f t="shared" si="479"/>
        <v>84463.1</v>
      </c>
      <c r="E824" s="11">
        <v>8536</v>
      </c>
      <c r="F824" s="4">
        <f t="shared" si="472"/>
        <v>10</v>
      </c>
      <c r="G824" s="25">
        <f t="shared" si="473"/>
        <v>844631</v>
      </c>
      <c r="H824" s="1">
        <f t="shared" si="474"/>
        <v>1</v>
      </c>
      <c r="I824" s="26">
        <f t="shared" si="475"/>
        <v>124060</v>
      </c>
      <c r="J824" s="26">
        <f t="shared" si="476"/>
        <v>968691</v>
      </c>
      <c r="S824">
        <f t="shared" si="477"/>
        <v>5</v>
      </c>
    </row>
    <row r="825" spans="1:19" x14ac:dyDescent="0.25">
      <c r="A825" s="1">
        <v>34</v>
      </c>
      <c r="B825" s="11">
        <v>11826</v>
      </c>
      <c r="C825" s="11">
        <f t="shared" si="478"/>
        <v>84463.1</v>
      </c>
      <c r="D825" s="11">
        <f t="shared" si="479"/>
        <v>88258.1</v>
      </c>
      <c r="E825" s="11">
        <v>8031</v>
      </c>
      <c r="F825" s="4">
        <f t="shared" si="472"/>
        <v>10</v>
      </c>
      <c r="G825" s="25">
        <f t="shared" si="473"/>
        <v>882581</v>
      </c>
      <c r="H825" s="1">
        <f t="shared" si="474"/>
        <v>1</v>
      </c>
      <c r="I825" s="26">
        <f t="shared" si="475"/>
        <v>124060</v>
      </c>
      <c r="J825" s="26">
        <f t="shared" si="476"/>
        <v>1006641</v>
      </c>
      <c r="S825">
        <f t="shared" si="477"/>
        <v>5</v>
      </c>
    </row>
    <row r="826" spans="1:19" x14ac:dyDescent="0.25">
      <c r="A826" s="1">
        <v>35</v>
      </c>
      <c r="B826" s="11">
        <v>11100</v>
      </c>
      <c r="C826" s="11">
        <f t="shared" si="478"/>
        <v>88258.1</v>
      </c>
      <c r="D826" s="11">
        <f t="shared" si="479"/>
        <v>90730.1</v>
      </c>
      <c r="E826" s="11">
        <v>8628</v>
      </c>
      <c r="F826" s="4">
        <f t="shared" si="472"/>
        <v>10</v>
      </c>
      <c r="G826" s="25">
        <f t="shared" si="473"/>
        <v>907301</v>
      </c>
      <c r="H826" s="1">
        <f t="shared" si="474"/>
        <v>1</v>
      </c>
      <c r="I826" s="26">
        <f t="shared" si="475"/>
        <v>124060</v>
      </c>
      <c r="J826" s="26">
        <f t="shared" si="476"/>
        <v>1031361</v>
      </c>
      <c r="S826">
        <f t="shared" si="477"/>
        <v>5</v>
      </c>
    </row>
    <row r="827" spans="1:19" x14ac:dyDescent="0.25">
      <c r="A827" s="1">
        <v>36</v>
      </c>
      <c r="B827" s="11">
        <v>11460</v>
      </c>
      <c r="C827" s="11">
        <f t="shared" si="478"/>
        <v>90730.1</v>
      </c>
      <c r="D827" s="11">
        <f t="shared" si="479"/>
        <v>93109.1</v>
      </c>
      <c r="E827" s="11">
        <v>9081</v>
      </c>
      <c r="F827" s="4">
        <f t="shared" si="472"/>
        <v>10</v>
      </c>
      <c r="G827" s="25">
        <f t="shared" si="473"/>
        <v>931091</v>
      </c>
      <c r="H827" s="1">
        <f t="shared" si="474"/>
        <v>1</v>
      </c>
      <c r="I827" s="26">
        <f t="shared" si="475"/>
        <v>124060</v>
      </c>
      <c r="J827" s="26">
        <f t="shared" si="476"/>
        <v>1055151</v>
      </c>
      <c r="S827">
        <f t="shared" si="477"/>
        <v>6</v>
      </c>
    </row>
    <row r="828" spans="1:19" x14ac:dyDescent="0.25">
      <c r="A828" s="1">
        <v>37</v>
      </c>
      <c r="B828" s="11">
        <v>0</v>
      </c>
      <c r="C828" s="11">
        <f t="shared" si="478"/>
        <v>93109.1</v>
      </c>
      <c r="D828" s="11">
        <f t="shared" si="479"/>
        <v>93109.1</v>
      </c>
      <c r="E828" s="11">
        <v>0</v>
      </c>
      <c r="F828" s="4">
        <f t="shared" si="472"/>
        <v>10</v>
      </c>
      <c r="G828" s="25">
        <f t="shared" si="473"/>
        <v>931091</v>
      </c>
      <c r="H828" s="1">
        <f t="shared" si="474"/>
        <v>0</v>
      </c>
      <c r="I828" s="26">
        <f t="shared" si="475"/>
        <v>0</v>
      </c>
      <c r="J828" s="26">
        <f t="shared" si="476"/>
        <v>931091</v>
      </c>
      <c r="S828">
        <f t="shared" si="477"/>
        <v>6</v>
      </c>
    </row>
    <row r="829" spans="1:19" x14ac:dyDescent="0.25">
      <c r="A829" s="1">
        <v>38</v>
      </c>
      <c r="B829" s="11">
        <v>12070</v>
      </c>
      <c r="C829" s="11">
        <f t="shared" si="478"/>
        <v>93109.1</v>
      </c>
      <c r="D829" s="11">
        <f t="shared" si="479"/>
        <v>96767.1</v>
      </c>
      <c r="E829" s="11">
        <v>8412</v>
      </c>
      <c r="F829" s="4">
        <f t="shared" si="472"/>
        <v>10</v>
      </c>
      <c r="G829" s="25">
        <f t="shared" si="473"/>
        <v>967671</v>
      </c>
      <c r="H829" s="1">
        <f t="shared" si="474"/>
        <v>1</v>
      </c>
      <c r="I829" s="26">
        <f t="shared" si="475"/>
        <v>124060</v>
      </c>
      <c r="J829" s="26">
        <f t="shared" si="476"/>
        <v>1091731</v>
      </c>
      <c r="S829">
        <f t="shared" si="477"/>
        <v>6</v>
      </c>
    </row>
    <row r="830" spans="1:19" x14ac:dyDescent="0.25">
      <c r="A830" s="1">
        <v>39</v>
      </c>
      <c r="B830" s="11">
        <v>0</v>
      </c>
      <c r="C830" s="11">
        <f t="shared" si="478"/>
        <v>96767.1</v>
      </c>
      <c r="D830" s="11">
        <f t="shared" si="479"/>
        <v>96767.1</v>
      </c>
      <c r="E830" s="11">
        <v>0</v>
      </c>
      <c r="F830" s="4">
        <f t="shared" si="472"/>
        <v>10</v>
      </c>
      <c r="G830" s="25">
        <f t="shared" si="473"/>
        <v>967671</v>
      </c>
      <c r="H830" s="1">
        <f t="shared" si="474"/>
        <v>0</v>
      </c>
      <c r="I830" s="26">
        <f t="shared" si="475"/>
        <v>0</v>
      </c>
      <c r="J830" s="26">
        <f t="shared" si="476"/>
        <v>967671</v>
      </c>
      <c r="S830">
        <f t="shared" si="477"/>
        <v>6</v>
      </c>
    </row>
    <row r="831" spans="1:19" x14ac:dyDescent="0.25">
      <c r="A831" s="1">
        <v>40</v>
      </c>
      <c r="B831" s="11">
        <v>0</v>
      </c>
      <c r="C831" s="11">
        <f t="shared" si="478"/>
        <v>96767.1</v>
      </c>
      <c r="D831" s="11">
        <f t="shared" si="479"/>
        <v>96767.1</v>
      </c>
      <c r="E831" s="11">
        <v>0</v>
      </c>
      <c r="F831" s="4">
        <f t="shared" si="472"/>
        <v>10</v>
      </c>
      <c r="G831" s="25">
        <f t="shared" si="473"/>
        <v>967671</v>
      </c>
      <c r="H831" s="1">
        <f t="shared" si="474"/>
        <v>0</v>
      </c>
      <c r="I831" s="26">
        <f t="shared" si="475"/>
        <v>0</v>
      </c>
      <c r="J831" s="26">
        <f t="shared" si="476"/>
        <v>967671</v>
      </c>
      <c r="S831">
        <f t="shared" si="477"/>
        <v>6</v>
      </c>
    </row>
    <row r="832" spans="1:19" x14ac:dyDescent="0.25">
      <c r="A832" s="1">
        <v>41</v>
      </c>
      <c r="B832" s="11">
        <v>0</v>
      </c>
      <c r="C832" s="11">
        <f t="shared" si="478"/>
        <v>96767.1</v>
      </c>
      <c r="D832" s="11">
        <f>C832+B832-E832</f>
        <v>96767.1</v>
      </c>
      <c r="E832" s="11">
        <v>0</v>
      </c>
      <c r="F832" s="4">
        <f t="shared" si="472"/>
        <v>10</v>
      </c>
      <c r="G832" s="25">
        <f t="shared" si="473"/>
        <v>967671</v>
      </c>
      <c r="H832" s="1">
        <f t="shared" si="474"/>
        <v>0</v>
      </c>
      <c r="I832" s="26">
        <f t="shared" si="475"/>
        <v>0</v>
      </c>
      <c r="J832" s="26">
        <f t="shared" si="476"/>
        <v>967671</v>
      </c>
      <c r="S832">
        <f t="shared" si="477"/>
        <v>6</v>
      </c>
    </row>
    <row r="833" spans="1:19" x14ac:dyDescent="0.25">
      <c r="A833" s="1">
        <v>42</v>
      </c>
      <c r="B833" s="11">
        <v>0</v>
      </c>
      <c r="C833" s="11">
        <f t="shared" si="478"/>
        <v>96767.1</v>
      </c>
      <c r="D833" s="11">
        <f>C833+B833-E833</f>
        <v>96767.1</v>
      </c>
      <c r="E833" s="11">
        <v>0</v>
      </c>
      <c r="F833" s="4">
        <f t="shared" si="472"/>
        <v>10</v>
      </c>
      <c r="G833" s="25">
        <f t="shared" si="473"/>
        <v>967671</v>
      </c>
      <c r="H833" s="1">
        <f t="shared" si="474"/>
        <v>0</v>
      </c>
      <c r="I833" s="26">
        <f t="shared" si="475"/>
        <v>0</v>
      </c>
      <c r="J833" s="26">
        <f t="shared" si="476"/>
        <v>967671</v>
      </c>
      <c r="S833">
        <f t="shared" si="477"/>
        <v>6</v>
      </c>
    </row>
    <row r="834" spans="1:19" x14ac:dyDescent="0.25">
      <c r="A834" s="1">
        <v>43</v>
      </c>
      <c r="B834" s="11">
        <v>0</v>
      </c>
      <c r="C834" s="11">
        <f t="shared" si="478"/>
        <v>96767.1</v>
      </c>
      <c r="D834" s="11">
        <f>C834+B834-E834</f>
        <v>96767.1</v>
      </c>
      <c r="E834" s="11">
        <v>0</v>
      </c>
      <c r="F834" s="4">
        <f t="shared" si="472"/>
        <v>10</v>
      </c>
      <c r="G834" s="25">
        <f t="shared" si="473"/>
        <v>967671</v>
      </c>
      <c r="H834" s="1">
        <f t="shared" si="474"/>
        <v>0</v>
      </c>
      <c r="I834" s="26">
        <f t="shared" si="475"/>
        <v>0</v>
      </c>
      <c r="J834" s="26">
        <f t="shared" si="476"/>
        <v>967671</v>
      </c>
      <c r="S834">
        <f t="shared" si="477"/>
        <v>7</v>
      </c>
    </row>
    <row r="835" spans="1:19" x14ac:dyDescent="0.25">
      <c r="A835" s="1">
        <v>44</v>
      </c>
      <c r="B835" s="11">
        <v>0</v>
      </c>
      <c r="C835" s="11">
        <f t="shared" si="478"/>
        <v>96767.1</v>
      </c>
      <c r="D835" s="11">
        <f>C835+B835-E835</f>
        <v>96767.1</v>
      </c>
      <c r="E835" s="11">
        <v>0</v>
      </c>
      <c r="F835" s="4">
        <f t="shared" si="472"/>
        <v>10</v>
      </c>
      <c r="G835" s="25">
        <f t="shared" si="473"/>
        <v>967671</v>
      </c>
      <c r="H835" s="1">
        <f t="shared" si="474"/>
        <v>0</v>
      </c>
      <c r="I835" s="26">
        <f t="shared" si="475"/>
        <v>0</v>
      </c>
      <c r="J835" s="26">
        <f t="shared" si="476"/>
        <v>967671</v>
      </c>
      <c r="S835">
        <f t="shared" si="477"/>
        <v>7</v>
      </c>
    </row>
    <row r="836" spans="1:19" x14ac:dyDescent="0.25">
      <c r="A836" s="1">
        <v>45</v>
      </c>
      <c r="B836" s="11">
        <v>0</v>
      </c>
      <c r="C836" s="11">
        <f t="shared" si="478"/>
        <v>96767.1</v>
      </c>
      <c r="D836" s="11">
        <f t="shared" si="479"/>
        <v>96767.1</v>
      </c>
      <c r="E836" s="11">
        <v>0</v>
      </c>
      <c r="F836" s="4">
        <f t="shared" si="472"/>
        <v>10</v>
      </c>
      <c r="G836" s="25">
        <f t="shared" si="473"/>
        <v>967671</v>
      </c>
      <c r="H836" s="1">
        <f t="shared" si="474"/>
        <v>0</v>
      </c>
      <c r="I836" s="26">
        <f t="shared" si="475"/>
        <v>0</v>
      </c>
      <c r="J836" s="26">
        <f t="shared" si="476"/>
        <v>967671</v>
      </c>
      <c r="S836">
        <f t="shared" si="477"/>
        <v>7</v>
      </c>
    </row>
    <row r="837" spans="1:19" x14ac:dyDescent="0.25">
      <c r="A837" s="1">
        <v>46</v>
      </c>
      <c r="B837" s="11">
        <v>0</v>
      </c>
      <c r="C837" s="11">
        <f t="shared" si="478"/>
        <v>96767.1</v>
      </c>
      <c r="D837" s="11">
        <f>C837+B837-E837</f>
        <v>96767.1</v>
      </c>
      <c r="E837" s="11">
        <v>0</v>
      </c>
      <c r="F837" s="4">
        <f t="shared" si="472"/>
        <v>10</v>
      </c>
      <c r="G837" s="25">
        <f t="shared" si="473"/>
        <v>967671</v>
      </c>
      <c r="H837" s="1">
        <f t="shared" si="474"/>
        <v>0</v>
      </c>
      <c r="I837" s="26">
        <f t="shared" si="475"/>
        <v>0</v>
      </c>
      <c r="J837" s="26">
        <f t="shared" si="476"/>
        <v>967671</v>
      </c>
      <c r="S837">
        <f t="shared" si="477"/>
        <v>7</v>
      </c>
    </row>
    <row r="838" spans="1:19" x14ac:dyDescent="0.25">
      <c r="A838" s="1">
        <v>47</v>
      </c>
      <c r="B838" s="11">
        <v>0</v>
      </c>
      <c r="C838" s="11">
        <f t="shared" si="478"/>
        <v>96767.1</v>
      </c>
      <c r="D838" s="11">
        <f>C838+B838-E838</f>
        <v>96767.1</v>
      </c>
      <c r="E838" s="11">
        <v>0</v>
      </c>
      <c r="F838" s="4">
        <f t="shared" si="472"/>
        <v>10</v>
      </c>
      <c r="G838" s="25">
        <f t="shared" si="473"/>
        <v>967671</v>
      </c>
      <c r="H838" s="1">
        <f t="shared" si="474"/>
        <v>0</v>
      </c>
      <c r="I838" s="26">
        <f t="shared" si="475"/>
        <v>0</v>
      </c>
      <c r="J838" s="26">
        <f t="shared" si="476"/>
        <v>967671</v>
      </c>
      <c r="S838">
        <f t="shared" si="477"/>
        <v>7</v>
      </c>
    </row>
    <row r="839" spans="1:19" x14ac:dyDescent="0.25">
      <c r="A839" s="1">
        <v>48</v>
      </c>
      <c r="B839" s="11">
        <v>0</v>
      </c>
      <c r="C839" s="11">
        <f t="shared" si="478"/>
        <v>96767.1</v>
      </c>
      <c r="D839" s="11">
        <f>C839+B839-E839</f>
        <v>96767.1</v>
      </c>
      <c r="E839" s="11">
        <v>0</v>
      </c>
      <c r="F839" s="4">
        <f t="shared" si="472"/>
        <v>10</v>
      </c>
      <c r="G839" s="25">
        <f t="shared" si="473"/>
        <v>967671</v>
      </c>
      <c r="H839" s="1">
        <f t="shared" si="474"/>
        <v>0</v>
      </c>
      <c r="I839" s="26">
        <f t="shared" si="475"/>
        <v>0</v>
      </c>
      <c r="J839" s="26">
        <f t="shared" si="476"/>
        <v>967671</v>
      </c>
      <c r="S839">
        <f t="shared" si="477"/>
        <v>7</v>
      </c>
    </row>
    <row r="840" spans="1:19" x14ac:dyDescent="0.25">
      <c r="A840" s="1">
        <v>49</v>
      </c>
      <c r="B840" s="11">
        <v>0</v>
      </c>
      <c r="C840" s="11">
        <f t="shared" si="478"/>
        <v>96767.1</v>
      </c>
      <c r="D840" s="11">
        <f>C840+B840-E840</f>
        <v>96767.1</v>
      </c>
      <c r="E840" s="11">
        <v>0</v>
      </c>
      <c r="F840" s="4">
        <f t="shared" si="472"/>
        <v>10</v>
      </c>
      <c r="G840" s="25">
        <f t="shared" si="473"/>
        <v>967671</v>
      </c>
      <c r="H840" s="1">
        <f t="shared" si="474"/>
        <v>0</v>
      </c>
      <c r="I840" s="26">
        <f t="shared" si="475"/>
        <v>0</v>
      </c>
      <c r="J840" s="26">
        <f t="shared" si="476"/>
        <v>967671</v>
      </c>
      <c r="S840">
        <f t="shared" si="477"/>
        <v>7</v>
      </c>
    </row>
    <row r="841" spans="1:19" x14ac:dyDescent="0.25">
      <c r="A841" s="1">
        <v>50</v>
      </c>
      <c r="B841" s="11">
        <v>0</v>
      </c>
      <c r="C841" s="11">
        <f t="shared" si="478"/>
        <v>96767.1</v>
      </c>
      <c r="D841" s="11">
        <f t="shared" si="479"/>
        <v>96767.1</v>
      </c>
      <c r="E841" s="11">
        <v>0</v>
      </c>
      <c r="F841" s="4">
        <f t="shared" si="472"/>
        <v>10</v>
      </c>
      <c r="G841" s="25">
        <f t="shared" si="473"/>
        <v>967671</v>
      </c>
      <c r="H841" s="1">
        <f t="shared" si="474"/>
        <v>0</v>
      </c>
      <c r="I841" s="26">
        <f t="shared" si="475"/>
        <v>0</v>
      </c>
      <c r="J841" s="26">
        <f t="shared" si="476"/>
        <v>967671</v>
      </c>
      <c r="S841">
        <f t="shared" si="477"/>
        <v>8</v>
      </c>
    </row>
    <row r="842" spans="1:19" x14ac:dyDescent="0.25">
      <c r="A842" s="1">
        <v>51</v>
      </c>
      <c r="B842" s="11">
        <v>0</v>
      </c>
      <c r="C842" s="11">
        <f t="shared" si="478"/>
        <v>96767.1</v>
      </c>
      <c r="D842" s="11">
        <f t="shared" si="479"/>
        <v>96767.1</v>
      </c>
      <c r="E842" s="11">
        <v>0</v>
      </c>
      <c r="F842" s="4">
        <f t="shared" si="472"/>
        <v>10</v>
      </c>
      <c r="G842" s="25">
        <f t="shared" si="473"/>
        <v>967671</v>
      </c>
      <c r="H842" s="1">
        <f t="shared" si="474"/>
        <v>0</v>
      </c>
      <c r="I842" s="26">
        <f t="shared" si="475"/>
        <v>0</v>
      </c>
      <c r="J842" s="26">
        <f t="shared" si="476"/>
        <v>967671</v>
      </c>
      <c r="S842">
        <f t="shared" si="477"/>
        <v>8</v>
      </c>
    </row>
    <row r="843" spans="1:19" x14ac:dyDescent="0.25">
      <c r="A843" s="1">
        <v>52</v>
      </c>
      <c r="B843" s="11">
        <v>0</v>
      </c>
      <c r="C843" s="11">
        <f t="shared" si="478"/>
        <v>96767.1</v>
      </c>
      <c r="D843" s="11">
        <f t="shared" si="479"/>
        <v>88896.1</v>
      </c>
      <c r="E843" s="11">
        <v>7871</v>
      </c>
      <c r="F843" s="4">
        <f t="shared" si="472"/>
        <v>10</v>
      </c>
      <c r="G843" s="25">
        <f t="shared" si="473"/>
        <v>888961</v>
      </c>
      <c r="H843" s="1">
        <f t="shared" si="474"/>
        <v>0</v>
      </c>
      <c r="I843" s="26">
        <f t="shared" si="475"/>
        <v>0</v>
      </c>
      <c r="J843" s="26">
        <f t="shared" si="476"/>
        <v>888961</v>
      </c>
      <c r="S843">
        <f t="shared" si="477"/>
        <v>8</v>
      </c>
    </row>
    <row r="844" spans="1:19" x14ac:dyDescent="0.25">
      <c r="A844" s="1">
        <v>53</v>
      </c>
      <c r="B844" s="11">
        <v>0</v>
      </c>
      <c r="C844" s="11">
        <f t="shared" si="478"/>
        <v>88896.1</v>
      </c>
      <c r="D844" s="11">
        <f t="shared" si="479"/>
        <v>81311.100000000006</v>
      </c>
      <c r="E844" s="11">
        <v>7585</v>
      </c>
      <c r="F844" s="4">
        <f t="shared" si="472"/>
        <v>10</v>
      </c>
      <c r="G844" s="25">
        <f t="shared" si="473"/>
        <v>813111</v>
      </c>
      <c r="H844" s="1">
        <f t="shared" si="474"/>
        <v>0</v>
      </c>
      <c r="I844" s="26">
        <f t="shared" si="475"/>
        <v>0</v>
      </c>
      <c r="J844" s="26">
        <f t="shared" si="476"/>
        <v>813111</v>
      </c>
      <c r="S844">
        <f t="shared" si="477"/>
        <v>8</v>
      </c>
    </row>
    <row r="845" spans="1:19" x14ac:dyDescent="0.25">
      <c r="A845" s="1">
        <v>54</v>
      </c>
      <c r="B845" s="11">
        <v>13910</v>
      </c>
      <c r="C845" s="11">
        <f t="shared" si="478"/>
        <v>81311.100000000006</v>
      </c>
      <c r="D845" s="11">
        <f t="shared" si="479"/>
        <v>87916.1</v>
      </c>
      <c r="E845" s="11">
        <v>7305</v>
      </c>
      <c r="F845" s="4">
        <f t="shared" si="472"/>
        <v>10</v>
      </c>
      <c r="G845" s="25">
        <f t="shared" si="473"/>
        <v>879161</v>
      </c>
      <c r="H845" s="1">
        <f t="shared" si="474"/>
        <v>1</v>
      </c>
      <c r="I845" s="26">
        <f t="shared" si="475"/>
        <v>124060</v>
      </c>
      <c r="J845" s="26">
        <f t="shared" si="476"/>
        <v>1003221</v>
      </c>
      <c r="S845">
        <f t="shared" si="477"/>
        <v>8</v>
      </c>
    </row>
    <row r="846" spans="1:19" x14ac:dyDescent="0.25">
      <c r="A846" s="1">
        <v>55</v>
      </c>
      <c r="B846" s="11">
        <v>11620</v>
      </c>
      <c r="C846" s="11">
        <f t="shared" si="478"/>
        <v>87916.1</v>
      </c>
      <c r="D846" s="11">
        <f t="shared" si="479"/>
        <v>90964.1</v>
      </c>
      <c r="E846" s="11">
        <v>8572</v>
      </c>
      <c r="F846" s="4">
        <f t="shared" si="472"/>
        <v>10</v>
      </c>
      <c r="G846" s="25">
        <f t="shared" si="473"/>
        <v>909641</v>
      </c>
      <c r="H846" s="1">
        <f t="shared" si="474"/>
        <v>1</v>
      </c>
      <c r="I846" s="26">
        <f t="shared" si="475"/>
        <v>124060</v>
      </c>
      <c r="J846" s="26">
        <f t="shared" si="476"/>
        <v>1033701</v>
      </c>
      <c r="S846">
        <f t="shared" si="477"/>
        <v>8</v>
      </c>
    </row>
    <row r="847" spans="1:19" x14ac:dyDescent="0.25">
      <c r="A847" s="1">
        <v>56</v>
      </c>
      <c r="B847" s="11">
        <v>12550</v>
      </c>
      <c r="C847" s="11">
        <f t="shared" si="478"/>
        <v>90964.1</v>
      </c>
      <c r="D847" s="11">
        <f t="shared" si="479"/>
        <v>95764.1</v>
      </c>
      <c r="E847" s="11">
        <v>7750</v>
      </c>
      <c r="F847" s="4">
        <f t="shared" si="472"/>
        <v>10</v>
      </c>
      <c r="G847" s="25">
        <f t="shared" si="473"/>
        <v>957641</v>
      </c>
      <c r="H847" s="1">
        <f t="shared" si="474"/>
        <v>1</v>
      </c>
      <c r="I847" s="26">
        <f t="shared" si="475"/>
        <v>124060</v>
      </c>
      <c r="J847" s="26">
        <f t="shared" si="476"/>
        <v>1081701</v>
      </c>
      <c r="S847">
        <f t="shared" si="477"/>
        <v>8</v>
      </c>
    </row>
    <row r="848" spans="1:19" x14ac:dyDescent="0.25">
      <c r="A848" s="1">
        <v>57</v>
      </c>
      <c r="B848" s="11">
        <v>12740</v>
      </c>
      <c r="C848" s="11">
        <f t="shared" si="478"/>
        <v>95764.1</v>
      </c>
      <c r="D848" s="11">
        <f t="shared" si="479"/>
        <v>98659.1</v>
      </c>
      <c r="E848" s="11">
        <v>9845</v>
      </c>
      <c r="F848" s="4">
        <f t="shared" si="472"/>
        <v>10</v>
      </c>
      <c r="G848" s="25">
        <f t="shared" si="473"/>
        <v>986591</v>
      </c>
      <c r="H848" s="1">
        <f t="shared" si="474"/>
        <v>1</v>
      </c>
      <c r="I848" s="26">
        <f t="shared" si="475"/>
        <v>124060</v>
      </c>
      <c r="J848" s="26">
        <f t="shared" si="476"/>
        <v>1110651</v>
      </c>
      <c r="O848">
        <f>O850/$M$794</f>
        <v>9</v>
      </c>
      <c r="S848">
        <f t="shared" si="477"/>
        <v>9</v>
      </c>
    </row>
    <row r="849" spans="1:19" x14ac:dyDescent="0.25">
      <c r="A849" s="1">
        <v>58</v>
      </c>
      <c r="B849" s="11">
        <v>0</v>
      </c>
      <c r="C849" s="11">
        <f t="shared" si="478"/>
        <v>98659.1</v>
      </c>
      <c r="D849" s="11">
        <f t="shared" si="479"/>
        <v>98659.1</v>
      </c>
      <c r="E849" s="11">
        <v>0</v>
      </c>
      <c r="F849" s="4">
        <f t="shared" si="472"/>
        <v>10</v>
      </c>
      <c r="G849" s="25">
        <f t="shared" si="473"/>
        <v>986591</v>
      </c>
      <c r="H849" s="1">
        <f t="shared" si="474"/>
        <v>0</v>
      </c>
      <c r="I849" s="26">
        <f t="shared" si="475"/>
        <v>0</v>
      </c>
      <c r="J849" s="26">
        <f t="shared" si="476"/>
        <v>986591</v>
      </c>
      <c r="S849">
        <f t="shared" si="477"/>
        <v>9</v>
      </c>
    </row>
    <row r="850" spans="1:19" ht="15.75" thickBot="1" x14ac:dyDescent="0.3">
      <c r="A850" s="29">
        <v>59</v>
      </c>
      <c r="B850" s="21">
        <v>0</v>
      </c>
      <c r="C850" s="21">
        <f t="shared" si="478"/>
        <v>98659.1</v>
      </c>
      <c r="D850" s="21">
        <f t="shared" si="479"/>
        <v>98659.1</v>
      </c>
      <c r="E850" s="21">
        <v>0</v>
      </c>
      <c r="F850" s="4">
        <f t="shared" si="472"/>
        <v>10</v>
      </c>
      <c r="G850" s="43">
        <f t="shared" si="473"/>
        <v>986591</v>
      </c>
      <c r="H850" s="29">
        <f t="shared" si="474"/>
        <v>0</v>
      </c>
      <c r="I850" s="26">
        <f t="shared" si="475"/>
        <v>0</v>
      </c>
      <c r="J850" s="30">
        <f t="shared" si="476"/>
        <v>986591</v>
      </c>
      <c r="K850" s="31">
        <f>SUM(J823:J850)</f>
        <v>27336608</v>
      </c>
      <c r="L850" s="32" t="s">
        <v>114</v>
      </c>
      <c r="M850" s="28">
        <f>SUM(G823:G850)</f>
        <v>26220068</v>
      </c>
      <c r="N850" s="33" t="s">
        <v>70</v>
      </c>
      <c r="O850" s="34">
        <f>SUM(I823:I850)</f>
        <v>1116540</v>
      </c>
      <c r="S850">
        <f t="shared" si="477"/>
        <v>9</v>
      </c>
    </row>
    <row r="851" spans="1:19" x14ac:dyDescent="0.25">
      <c r="A851" s="36">
        <v>60</v>
      </c>
      <c r="B851" s="22">
        <v>18730</v>
      </c>
      <c r="C851" s="22">
        <f t="shared" si="478"/>
        <v>98659.1</v>
      </c>
      <c r="D851" s="22">
        <f t="shared" si="479"/>
        <v>108465.1</v>
      </c>
      <c r="E851" s="22">
        <v>8924</v>
      </c>
      <c r="F851" s="4">
        <f t="shared" si="472"/>
        <v>10</v>
      </c>
      <c r="G851" s="44">
        <f t="shared" si="473"/>
        <v>1084651</v>
      </c>
      <c r="H851" s="36">
        <f t="shared" si="474"/>
        <v>1</v>
      </c>
      <c r="I851" s="26">
        <f t="shared" si="475"/>
        <v>124060</v>
      </c>
      <c r="J851" s="37">
        <f t="shared" si="476"/>
        <v>1208711</v>
      </c>
      <c r="S851">
        <f t="shared" si="477"/>
        <v>9</v>
      </c>
    </row>
    <row r="852" spans="1:19" x14ac:dyDescent="0.25">
      <c r="A852" s="1">
        <v>61</v>
      </c>
      <c r="B852" s="11">
        <v>11141</v>
      </c>
      <c r="C852" s="11">
        <f t="shared" si="478"/>
        <v>108465.1</v>
      </c>
      <c r="D852" s="11">
        <f t="shared" si="479"/>
        <v>112207.1</v>
      </c>
      <c r="E852" s="11">
        <v>7399</v>
      </c>
      <c r="F852" s="4">
        <f t="shared" si="472"/>
        <v>10</v>
      </c>
      <c r="G852" s="25">
        <f t="shared" si="473"/>
        <v>1122071</v>
      </c>
      <c r="H852" s="1">
        <f t="shared" si="474"/>
        <v>1</v>
      </c>
      <c r="I852" s="26">
        <f t="shared" si="475"/>
        <v>124060</v>
      </c>
      <c r="J852" s="26">
        <f t="shared" si="476"/>
        <v>1246131</v>
      </c>
      <c r="S852">
        <f t="shared" si="477"/>
        <v>9</v>
      </c>
    </row>
    <row r="853" spans="1:19" x14ac:dyDescent="0.25">
      <c r="A853" s="1">
        <v>62</v>
      </c>
      <c r="B853" s="11">
        <v>0</v>
      </c>
      <c r="C853" s="11">
        <f t="shared" si="478"/>
        <v>112207.1</v>
      </c>
      <c r="D853" s="11">
        <f t="shared" si="479"/>
        <v>112207.1</v>
      </c>
      <c r="E853" s="11">
        <v>0</v>
      </c>
      <c r="F853" s="4">
        <f t="shared" si="472"/>
        <v>10</v>
      </c>
      <c r="G853" s="25">
        <f t="shared" si="473"/>
        <v>1122071</v>
      </c>
      <c r="H853" s="1">
        <f t="shared" si="474"/>
        <v>0</v>
      </c>
      <c r="I853" s="26">
        <f t="shared" si="475"/>
        <v>0</v>
      </c>
      <c r="J853" s="26">
        <f t="shared" si="476"/>
        <v>1122071</v>
      </c>
      <c r="S853">
        <f t="shared" si="477"/>
        <v>9</v>
      </c>
    </row>
    <row r="854" spans="1:19" x14ac:dyDescent="0.25">
      <c r="A854" s="1">
        <v>63</v>
      </c>
      <c r="B854" s="11">
        <v>8480</v>
      </c>
      <c r="C854" s="11">
        <f t="shared" si="478"/>
        <v>112207.1</v>
      </c>
      <c r="D854" s="11">
        <f t="shared" si="479"/>
        <v>113000.1</v>
      </c>
      <c r="E854" s="11">
        <v>7687</v>
      </c>
      <c r="F854" s="4">
        <f t="shared" si="472"/>
        <v>10</v>
      </c>
      <c r="G854" s="25">
        <f t="shared" si="473"/>
        <v>1130001</v>
      </c>
      <c r="H854" s="1">
        <f t="shared" si="474"/>
        <v>1</v>
      </c>
      <c r="I854" s="26">
        <f t="shared" si="475"/>
        <v>124060</v>
      </c>
      <c r="J854" s="26">
        <f t="shared" si="476"/>
        <v>1254061</v>
      </c>
      <c r="S854">
        <f t="shared" si="477"/>
        <v>9</v>
      </c>
    </row>
    <row r="855" spans="1:19" x14ac:dyDescent="0.25">
      <c r="A855" s="1">
        <v>64</v>
      </c>
      <c r="B855" s="11">
        <v>5690</v>
      </c>
      <c r="C855" s="11">
        <f t="shared" si="478"/>
        <v>113000.1</v>
      </c>
      <c r="D855" s="11">
        <f t="shared" si="479"/>
        <v>111236.1</v>
      </c>
      <c r="E855" s="11">
        <v>7454</v>
      </c>
      <c r="F855" s="4">
        <f t="shared" si="472"/>
        <v>10</v>
      </c>
      <c r="G855" s="25">
        <f t="shared" si="473"/>
        <v>1112361</v>
      </c>
      <c r="H855" s="1">
        <f t="shared" si="474"/>
        <v>1</v>
      </c>
      <c r="I855" s="26">
        <f t="shared" si="475"/>
        <v>124060</v>
      </c>
      <c r="J855" s="26">
        <f t="shared" si="476"/>
        <v>1236421</v>
      </c>
      <c r="S855">
        <f t="shared" si="477"/>
        <v>10</v>
      </c>
    </row>
    <row r="856" spans="1:19" x14ac:dyDescent="0.25">
      <c r="A856" s="1">
        <v>65</v>
      </c>
      <c r="B856" s="11">
        <v>0</v>
      </c>
      <c r="C856" s="11">
        <f t="shared" si="478"/>
        <v>111236.1</v>
      </c>
      <c r="D856" s="11">
        <f t="shared" si="479"/>
        <v>111236.1</v>
      </c>
      <c r="E856" s="11">
        <v>0</v>
      </c>
      <c r="F856" s="4">
        <f t="shared" si="472"/>
        <v>10</v>
      </c>
      <c r="G856" s="25">
        <f t="shared" si="473"/>
        <v>1112361</v>
      </c>
      <c r="H856" s="1">
        <f t="shared" si="474"/>
        <v>0</v>
      </c>
      <c r="I856" s="26">
        <f t="shared" si="475"/>
        <v>0</v>
      </c>
      <c r="J856" s="26">
        <f t="shared" si="476"/>
        <v>1112361</v>
      </c>
      <c r="S856">
        <f t="shared" si="477"/>
        <v>10</v>
      </c>
    </row>
    <row r="857" spans="1:19" x14ac:dyDescent="0.25">
      <c r="A857" s="1">
        <v>66</v>
      </c>
      <c r="B857" s="11">
        <v>10820</v>
      </c>
      <c r="C857" s="11">
        <f t="shared" si="478"/>
        <v>111236.1</v>
      </c>
      <c r="D857" s="11">
        <f t="shared" si="479"/>
        <v>113671.1</v>
      </c>
      <c r="E857" s="11">
        <v>8385</v>
      </c>
      <c r="F857" s="4">
        <f t="shared" ref="F857:F920" si="480">$M$793</f>
        <v>10</v>
      </c>
      <c r="G857" s="25">
        <f t="shared" ref="G857:G920" si="481">D857*F857</f>
        <v>1136711</v>
      </c>
      <c r="H857" s="1">
        <f t="shared" ref="H857:H920" si="482">IF(B857=0,0,1)</f>
        <v>1</v>
      </c>
      <c r="I857" s="26">
        <f t="shared" ref="I857:I920" si="483">H857*$M$794</f>
        <v>124060</v>
      </c>
      <c r="J857" s="26">
        <f t="shared" ref="J857:J920" si="484">G857+I857</f>
        <v>1260771</v>
      </c>
      <c r="S857">
        <f t="shared" ref="S857:S920" si="485">S850+1</f>
        <v>10</v>
      </c>
    </row>
    <row r="858" spans="1:19" x14ac:dyDescent="0.25">
      <c r="A858" s="1">
        <v>67</v>
      </c>
      <c r="B858" s="11">
        <v>11910</v>
      </c>
      <c r="C858" s="11">
        <f t="shared" ref="C858:C921" si="486">D857</f>
        <v>113671.1</v>
      </c>
      <c r="D858" s="11">
        <f t="shared" ref="D858:D921" si="487">C858+B858-E858</f>
        <v>116332.1</v>
      </c>
      <c r="E858" s="11">
        <v>9249</v>
      </c>
      <c r="F858" s="4">
        <f t="shared" si="480"/>
        <v>10</v>
      </c>
      <c r="G858" s="25">
        <f t="shared" si="481"/>
        <v>1163321</v>
      </c>
      <c r="H858" s="1">
        <f t="shared" si="482"/>
        <v>1</v>
      </c>
      <c r="I858" s="26">
        <f t="shared" si="483"/>
        <v>124060</v>
      </c>
      <c r="J858" s="26">
        <f t="shared" si="484"/>
        <v>1287381</v>
      </c>
      <c r="S858">
        <f t="shared" si="485"/>
        <v>10</v>
      </c>
    </row>
    <row r="859" spans="1:19" x14ac:dyDescent="0.25">
      <c r="A859" s="1">
        <v>68</v>
      </c>
      <c r="B859" s="11">
        <v>3940</v>
      </c>
      <c r="C859" s="11">
        <f t="shared" si="486"/>
        <v>116332.1</v>
      </c>
      <c r="D859" s="11">
        <f t="shared" si="487"/>
        <v>111136.1</v>
      </c>
      <c r="E859" s="11">
        <v>9136</v>
      </c>
      <c r="F859" s="4">
        <f t="shared" si="480"/>
        <v>10</v>
      </c>
      <c r="G859" s="25">
        <f t="shared" si="481"/>
        <v>1111361</v>
      </c>
      <c r="H859" s="1">
        <f t="shared" si="482"/>
        <v>1</v>
      </c>
      <c r="I859" s="26">
        <f t="shared" si="483"/>
        <v>124060</v>
      </c>
      <c r="J859" s="26">
        <f t="shared" si="484"/>
        <v>1235421</v>
      </c>
      <c r="S859">
        <f t="shared" si="485"/>
        <v>10</v>
      </c>
    </row>
    <row r="860" spans="1:19" x14ac:dyDescent="0.25">
      <c r="A860" s="1">
        <v>69</v>
      </c>
      <c r="B860" s="11">
        <v>11580</v>
      </c>
      <c r="C860" s="11">
        <f t="shared" si="486"/>
        <v>111136.1</v>
      </c>
      <c r="D860" s="11">
        <f t="shared" si="487"/>
        <v>115051.1</v>
      </c>
      <c r="E860" s="11">
        <v>7665</v>
      </c>
      <c r="F860" s="4">
        <f t="shared" si="480"/>
        <v>10</v>
      </c>
      <c r="G860" s="25">
        <f t="shared" si="481"/>
        <v>1150511</v>
      </c>
      <c r="H860" s="1">
        <f t="shared" si="482"/>
        <v>1</v>
      </c>
      <c r="I860" s="26">
        <f t="shared" si="483"/>
        <v>124060</v>
      </c>
      <c r="J860" s="26">
        <f t="shared" si="484"/>
        <v>1274571</v>
      </c>
      <c r="S860">
        <f t="shared" si="485"/>
        <v>10</v>
      </c>
    </row>
    <row r="861" spans="1:19" x14ac:dyDescent="0.25">
      <c r="A861" s="1">
        <v>70</v>
      </c>
      <c r="B861" s="11">
        <v>12410</v>
      </c>
      <c r="C861" s="11">
        <f t="shared" si="486"/>
        <v>115051.1</v>
      </c>
      <c r="D861" s="11">
        <f t="shared" si="487"/>
        <v>117813.1</v>
      </c>
      <c r="E861" s="11">
        <v>9648</v>
      </c>
      <c r="F861" s="4">
        <f t="shared" si="480"/>
        <v>10</v>
      </c>
      <c r="G861" s="25">
        <f t="shared" si="481"/>
        <v>1178131</v>
      </c>
      <c r="H861" s="1">
        <f t="shared" si="482"/>
        <v>1</v>
      </c>
      <c r="I861" s="26">
        <f t="shared" si="483"/>
        <v>124060</v>
      </c>
      <c r="J861" s="26">
        <f t="shared" si="484"/>
        <v>1302191</v>
      </c>
      <c r="S861">
        <f t="shared" si="485"/>
        <v>10</v>
      </c>
    </row>
    <row r="862" spans="1:19" x14ac:dyDescent="0.25">
      <c r="A862" s="1">
        <v>71</v>
      </c>
      <c r="B862" s="11">
        <v>12430</v>
      </c>
      <c r="C862" s="11">
        <f t="shared" si="486"/>
        <v>117813.1</v>
      </c>
      <c r="D862" s="11">
        <f t="shared" si="487"/>
        <v>120932.1</v>
      </c>
      <c r="E862" s="11">
        <v>9311</v>
      </c>
      <c r="F862" s="4">
        <f t="shared" si="480"/>
        <v>10</v>
      </c>
      <c r="G862" s="25">
        <f t="shared" si="481"/>
        <v>1209321</v>
      </c>
      <c r="H862" s="1">
        <f t="shared" si="482"/>
        <v>1</v>
      </c>
      <c r="I862" s="26">
        <f t="shared" si="483"/>
        <v>124060</v>
      </c>
      <c r="J862" s="26">
        <f t="shared" si="484"/>
        <v>1333381</v>
      </c>
      <c r="S862">
        <f t="shared" si="485"/>
        <v>11</v>
      </c>
    </row>
    <row r="863" spans="1:19" x14ac:dyDescent="0.25">
      <c r="A863" s="1">
        <v>72</v>
      </c>
      <c r="B863" s="11">
        <v>0</v>
      </c>
      <c r="C863" s="11">
        <f t="shared" si="486"/>
        <v>120932.1</v>
      </c>
      <c r="D863" s="11">
        <f t="shared" si="487"/>
        <v>120932.1</v>
      </c>
      <c r="E863" s="11">
        <v>0</v>
      </c>
      <c r="F863" s="4">
        <f t="shared" si="480"/>
        <v>10</v>
      </c>
      <c r="G863" s="25">
        <f t="shared" si="481"/>
        <v>1209321</v>
      </c>
      <c r="H863" s="1">
        <f t="shared" si="482"/>
        <v>0</v>
      </c>
      <c r="I863" s="26">
        <f t="shared" si="483"/>
        <v>0</v>
      </c>
      <c r="J863" s="26">
        <f t="shared" si="484"/>
        <v>1209321</v>
      </c>
      <c r="S863">
        <f t="shared" si="485"/>
        <v>11</v>
      </c>
    </row>
    <row r="864" spans="1:19" x14ac:dyDescent="0.25">
      <c r="A864" s="1">
        <v>73</v>
      </c>
      <c r="B864" s="11">
        <v>0</v>
      </c>
      <c r="C864" s="11">
        <f t="shared" si="486"/>
        <v>120932.1</v>
      </c>
      <c r="D864" s="11">
        <f t="shared" si="487"/>
        <v>112555.1</v>
      </c>
      <c r="E864" s="11">
        <v>8377</v>
      </c>
      <c r="F864" s="4">
        <f t="shared" si="480"/>
        <v>10</v>
      </c>
      <c r="G864" s="25">
        <f t="shared" si="481"/>
        <v>1125551</v>
      </c>
      <c r="H864" s="1">
        <f t="shared" si="482"/>
        <v>0</v>
      </c>
      <c r="I864" s="26">
        <f t="shared" si="483"/>
        <v>0</v>
      </c>
      <c r="J864" s="26">
        <f t="shared" si="484"/>
        <v>1125551</v>
      </c>
      <c r="S864">
        <f t="shared" si="485"/>
        <v>11</v>
      </c>
    </row>
    <row r="865" spans="1:19" x14ac:dyDescent="0.25">
      <c r="A865" s="1">
        <v>74</v>
      </c>
      <c r="B865" s="11">
        <v>10120</v>
      </c>
      <c r="C865" s="11">
        <f t="shared" si="486"/>
        <v>112555.1</v>
      </c>
      <c r="D865" s="11">
        <f t="shared" si="487"/>
        <v>113969.1</v>
      </c>
      <c r="E865" s="11">
        <v>8706</v>
      </c>
      <c r="F865" s="4">
        <f t="shared" si="480"/>
        <v>10</v>
      </c>
      <c r="G865" s="25">
        <f t="shared" si="481"/>
        <v>1139691</v>
      </c>
      <c r="H865" s="1">
        <f t="shared" si="482"/>
        <v>1</v>
      </c>
      <c r="I865" s="26">
        <f t="shared" si="483"/>
        <v>124060</v>
      </c>
      <c r="J865" s="26">
        <f t="shared" si="484"/>
        <v>1263751</v>
      </c>
      <c r="S865">
        <f t="shared" si="485"/>
        <v>11</v>
      </c>
    </row>
    <row r="866" spans="1:19" x14ac:dyDescent="0.25">
      <c r="A866" s="1">
        <v>75</v>
      </c>
      <c r="B866" s="11">
        <v>0</v>
      </c>
      <c r="C866" s="11">
        <f t="shared" si="486"/>
        <v>113969.1</v>
      </c>
      <c r="D866" s="11">
        <f t="shared" si="487"/>
        <v>105044.1</v>
      </c>
      <c r="E866" s="11">
        <v>8925</v>
      </c>
      <c r="F866" s="4">
        <f t="shared" si="480"/>
        <v>10</v>
      </c>
      <c r="G866" s="25">
        <f t="shared" si="481"/>
        <v>1050441</v>
      </c>
      <c r="H866" s="1">
        <f t="shared" si="482"/>
        <v>0</v>
      </c>
      <c r="I866" s="26">
        <f t="shared" si="483"/>
        <v>0</v>
      </c>
      <c r="J866" s="26">
        <f t="shared" si="484"/>
        <v>1050441</v>
      </c>
      <c r="S866">
        <f t="shared" si="485"/>
        <v>11</v>
      </c>
    </row>
    <row r="867" spans="1:19" x14ac:dyDescent="0.25">
      <c r="A867" s="1">
        <v>76</v>
      </c>
      <c r="B867" s="11">
        <v>3607.2</v>
      </c>
      <c r="C867" s="11">
        <f t="shared" si="486"/>
        <v>105044.1</v>
      </c>
      <c r="D867" s="11">
        <f t="shared" si="487"/>
        <v>100345.3</v>
      </c>
      <c r="E867" s="11">
        <v>8306</v>
      </c>
      <c r="F867" s="4">
        <f t="shared" si="480"/>
        <v>10</v>
      </c>
      <c r="G867" s="25">
        <f t="shared" si="481"/>
        <v>1003453</v>
      </c>
      <c r="H867" s="1">
        <f t="shared" si="482"/>
        <v>1</v>
      </c>
      <c r="I867" s="26">
        <f t="shared" si="483"/>
        <v>124060</v>
      </c>
      <c r="J867" s="26">
        <f t="shared" si="484"/>
        <v>1127513</v>
      </c>
      <c r="S867">
        <f t="shared" si="485"/>
        <v>11</v>
      </c>
    </row>
    <row r="868" spans="1:19" x14ac:dyDescent="0.25">
      <c r="A868" s="1">
        <v>77</v>
      </c>
      <c r="B868" s="11">
        <v>5070</v>
      </c>
      <c r="C868" s="11">
        <f t="shared" si="486"/>
        <v>100345.3</v>
      </c>
      <c r="D868" s="11">
        <f t="shared" si="487"/>
        <v>97745.3</v>
      </c>
      <c r="E868" s="11">
        <v>7670</v>
      </c>
      <c r="F868" s="4">
        <f t="shared" si="480"/>
        <v>10</v>
      </c>
      <c r="G868" s="25">
        <f t="shared" si="481"/>
        <v>977453</v>
      </c>
      <c r="H868" s="1">
        <f t="shared" si="482"/>
        <v>1</v>
      </c>
      <c r="I868" s="26">
        <f t="shared" si="483"/>
        <v>124060</v>
      </c>
      <c r="J868" s="26">
        <f t="shared" si="484"/>
        <v>1101513</v>
      </c>
      <c r="S868">
        <f t="shared" si="485"/>
        <v>11</v>
      </c>
    </row>
    <row r="869" spans="1:19" x14ac:dyDescent="0.25">
      <c r="A869" s="1">
        <v>78</v>
      </c>
      <c r="B869" s="11">
        <v>3910</v>
      </c>
      <c r="C869" s="11">
        <f t="shared" si="486"/>
        <v>97745.3</v>
      </c>
      <c r="D869" s="11">
        <f t="shared" si="487"/>
        <v>94377.3</v>
      </c>
      <c r="E869" s="11">
        <v>7278</v>
      </c>
      <c r="F869" s="4">
        <f t="shared" si="480"/>
        <v>10</v>
      </c>
      <c r="G869" s="25">
        <f t="shared" si="481"/>
        <v>943773</v>
      </c>
      <c r="H869" s="1">
        <f t="shared" si="482"/>
        <v>1</v>
      </c>
      <c r="I869" s="26">
        <f t="shared" si="483"/>
        <v>124060</v>
      </c>
      <c r="J869" s="26">
        <f t="shared" si="484"/>
        <v>1067833</v>
      </c>
      <c r="S869">
        <f t="shared" si="485"/>
        <v>12</v>
      </c>
    </row>
    <row r="870" spans="1:19" x14ac:dyDescent="0.25">
      <c r="A870" s="1">
        <v>79</v>
      </c>
      <c r="B870" s="11">
        <v>0</v>
      </c>
      <c r="C870" s="11">
        <f t="shared" si="486"/>
        <v>94377.3</v>
      </c>
      <c r="D870" s="11">
        <f t="shared" si="487"/>
        <v>94377.3</v>
      </c>
      <c r="E870" s="11">
        <v>0</v>
      </c>
      <c r="F870" s="4">
        <f t="shared" si="480"/>
        <v>10</v>
      </c>
      <c r="G870" s="25">
        <f t="shared" si="481"/>
        <v>943773</v>
      </c>
      <c r="H870" s="1">
        <f t="shared" si="482"/>
        <v>0</v>
      </c>
      <c r="I870" s="26">
        <f t="shared" si="483"/>
        <v>0</v>
      </c>
      <c r="J870" s="26">
        <f t="shared" si="484"/>
        <v>943773</v>
      </c>
      <c r="S870">
        <f t="shared" si="485"/>
        <v>12</v>
      </c>
    </row>
    <row r="871" spans="1:19" x14ac:dyDescent="0.25">
      <c r="A871" s="1">
        <v>80</v>
      </c>
      <c r="B871" s="11">
        <v>0</v>
      </c>
      <c r="C871" s="11">
        <f t="shared" si="486"/>
        <v>94377.3</v>
      </c>
      <c r="D871" s="11">
        <f t="shared" si="487"/>
        <v>94377.3</v>
      </c>
      <c r="E871" s="11">
        <v>0</v>
      </c>
      <c r="F871" s="4">
        <f t="shared" si="480"/>
        <v>10</v>
      </c>
      <c r="G871" s="25">
        <f t="shared" si="481"/>
        <v>943773</v>
      </c>
      <c r="H871" s="1">
        <f t="shared" si="482"/>
        <v>0</v>
      </c>
      <c r="I871" s="26">
        <f t="shared" si="483"/>
        <v>0</v>
      </c>
      <c r="J871" s="26">
        <f t="shared" si="484"/>
        <v>943773</v>
      </c>
      <c r="S871">
        <f t="shared" si="485"/>
        <v>12</v>
      </c>
    </row>
    <row r="872" spans="1:19" x14ac:dyDescent="0.25">
      <c r="A872" s="1">
        <v>81</v>
      </c>
      <c r="B872" s="11">
        <v>0</v>
      </c>
      <c r="C872" s="11">
        <f t="shared" si="486"/>
        <v>94377.3</v>
      </c>
      <c r="D872" s="11">
        <f t="shared" si="487"/>
        <v>94377.3</v>
      </c>
      <c r="E872" s="11">
        <v>0</v>
      </c>
      <c r="F872" s="4">
        <f t="shared" si="480"/>
        <v>10</v>
      </c>
      <c r="G872" s="25">
        <f t="shared" si="481"/>
        <v>943773</v>
      </c>
      <c r="H872" s="1">
        <f t="shared" si="482"/>
        <v>0</v>
      </c>
      <c r="I872" s="26">
        <f t="shared" si="483"/>
        <v>0</v>
      </c>
      <c r="J872" s="26">
        <f t="shared" si="484"/>
        <v>943773</v>
      </c>
      <c r="S872">
        <f t="shared" si="485"/>
        <v>12</v>
      </c>
    </row>
    <row r="873" spans="1:19" x14ac:dyDescent="0.25">
      <c r="A873" s="1">
        <v>82</v>
      </c>
      <c r="B873" s="11">
        <v>0</v>
      </c>
      <c r="C873" s="11">
        <f t="shared" si="486"/>
        <v>94377.3</v>
      </c>
      <c r="D873" s="11">
        <f t="shared" si="487"/>
        <v>94377.3</v>
      </c>
      <c r="E873" s="11">
        <v>0</v>
      </c>
      <c r="F873" s="4">
        <f t="shared" si="480"/>
        <v>10</v>
      </c>
      <c r="G873" s="25">
        <f t="shared" si="481"/>
        <v>943773</v>
      </c>
      <c r="H873" s="1">
        <f t="shared" si="482"/>
        <v>0</v>
      </c>
      <c r="I873" s="26">
        <f t="shared" si="483"/>
        <v>0</v>
      </c>
      <c r="J873" s="26">
        <f t="shared" si="484"/>
        <v>943773</v>
      </c>
      <c r="S873">
        <f t="shared" si="485"/>
        <v>12</v>
      </c>
    </row>
    <row r="874" spans="1:19" x14ac:dyDescent="0.25">
      <c r="A874" s="1">
        <v>83</v>
      </c>
      <c r="B874" s="11">
        <v>0</v>
      </c>
      <c r="C874" s="11">
        <f t="shared" si="486"/>
        <v>94377.3</v>
      </c>
      <c r="D874" s="11">
        <f t="shared" si="487"/>
        <v>94377.3</v>
      </c>
      <c r="E874" s="11">
        <v>0</v>
      </c>
      <c r="F874" s="4">
        <f t="shared" si="480"/>
        <v>10</v>
      </c>
      <c r="G874" s="25">
        <f t="shared" si="481"/>
        <v>943773</v>
      </c>
      <c r="H874" s="1">
        <f t="shared" si="482"/>
        <v>0</v>
      </c>
      <c r="I874" s="26">
        <f t="shared" si="483"/>
        <v>0</v>
      </c>
      <c r="J874" s="26">
        <f t="shared" si="484"/>
        <v>943773</v>
      </c>
      <c r="S874">
        <f t="shared" si="485"/>
        <v>12</v>
      </c>
    </row>
    <row r="875" spans="1:19" x14ac:dyDescent="0.25">
      <c r="A875" s="1">
        <v>84</v>
      </c>
      <c r="B875" s="11">
        <v>0</v>
      </c>
      <c r="C875" s="11">
        <f t="shared" si="486"/>
        <v>94377.3</v>
      </c>
      <c r="D875" s="11">
        <f t="shared" si="487"/>
        <v>94377.3</v>
      </c>
      <c r="E875" s="11">
        <v>0</v>
      </c>
      <c r="F875" s="4">
        <f t="shared" si="480"/>
        <v>10</v>
      </c>
      <c r="G875" s="25">
        <f t="shared" si="481"/>
        <v>943773</v>
      </c>
      <c r="H875" s="1">
        <f t="shared" si="482"/>
        <v>0</v>
      </c>
      <c r="I875" s="26">
        <f t="shared" si="483"/>
        <v>0</v>
      </c>
      <c r="J875" s="26">
        <f t="shared" si="484"/>
        <v>943773</v>
      </c>
      <c r="S875">
        <f t="shared" si="485"/>
        <v>12</v>
      </c>
    </row>
    <row r="876" spans="1:19" x14ac:dyDescent="0.25">
      <c r="A876" s="1">
        <v>85</v>
      </c>
      <c r="B876" s="11">
        <v>0</v>
      </c>
      <c r="C876" s="11">
        <f t="shared" si="486"/>
        <v>94377.3</v>
      </c>
      <c r="D876" s="11">
        <f t="shared" si="487"/>
        <v>94377.3</v>
      </c>
      <c r="E876" s="11">
        <v>0</v>
      </c>
      <c r="F876" s="4">
        <f t="shared" si="480"/>
        <v>10</v>
      </c>
      <c r="G876" s="25">
        <f t="shared" si="481"/>
        <v>943773</v>
      </c>
      <c r="H876" s="1">
        <f t="shared" si="482"/>
        <v>0</v>
      </c>
      <c r="I876" s="26">
        <f t="shared" si="483"/>
        <v>0</v>
      </c>
      <c r="J876" s="26">
        <f t="shared" si="484"/>
        <v>943773</v>
      </c>
      <c r="S876">
        <f t="shared" si="485"/>
        <v>13</v>
      </c>
    </row>
    <row r="877" spans="1:19" x14ac:dyDescent="0.25">
      <c r="A877" s="1">
        <v>86</v>
      </c>
      <c r="B877" s="11">
        <v>0</v>
      </c>
      <c r="C877" s="11">
        <f t="shared" si="486"/>
        <v>94377.3</v>
      </c>
      <c r="D877" s="11">
        <f t="shared" si="487"/>
        <v>94377.3</v>
      </c>
      <c r="E877" s="11">
        <v>0</v>
      </c>
      <c r="F877" s="4">
        <f t="shared" si="480"/>
        <v>10</v>
      </c>
      <c r="G877" s="25">
        <f t="shared" si="481"/>
        <v>943773</v>
      </c>
      <c r="H877" s="1">
        <f t="shared" si="482"/>
        <v>0</v>
      </c>
      <c r="I877" s="26">
        <f t="shared" si="483"/>
        <v>0</v>
      </c>
      <c r="J877" s="26">
        <f t="shared" si="484"/>
        <v>943773</v>
      </c>
      <c r="S877">
        <f t="shared" si="485"/>
        <v>13</v>
      </c>
    </row>
    <row r="878" spans="1:19" x14ac:dyDescent="0.25">
      <c r="A878" s="1">
        <v>87</v>
      </c>
      <c r="B878" s="11">
        <v>11720</v>
      </c>
      <c r="C878" s="11">
        <f t="shared" si="486"/>
        <v>94377.3</v>
      </c>
      <c r="D878" s="11">
        <f t="shared" si="487"/>
        <v>98244.3</v>
      </c>
      <c r="E878" s="11">
        <v>7853</v>
      </c>
      <c r="F878" s="4">
        <f t="shared" si="480"/>
        <v>10</v>
      </c>
      <c r="G878" s="25">
        <f t="shared" si="481"/>
        <v>982443</v>
      </c>
      <c r="H878" s="1">
        <f t="shared" si="482"/>
        <v>1</v>
      </c>
      <c r="I878" s="26">
        <f t="shared" si="483"/>
        <v>124060</v>
      </c>
      <c r="J878" s="26">
        <f t="shared" si="484"/>
        <v>1106503</v>
      </c>
      <c r="S878">
        <f t="shared" si="485"/>
        <v>13</v>
      </c>
    </row>
    <row r="879" spans="1:19" x14ac:dyDescent="0.25">
      <c r="A879" s="1">
        <v>88</v>
      </c>
      <c r="B879" s="11">
        <v>7820</v>
      </c>
      <c r="C879" s="11">
        <f t="shared" si="486"/>
        <v>98244.3</v>
      </c>
      <c r="D879" s="11">
        <f t="shared" si="487"/>
        <v>98723.3</v>
      </c>
      <c r="E879" s="11">
        <v>7341</v>
      </c>
      <c r="F879" s="4">
        <f t="shared" si="480"/>
        <v>10</v>
      </c>
      <c r="G879" s="25">
        <f t="shared" si="481"/>
        <v>987233</v>
      </c>
      <c r="H879" s="1">
        <f t="shared" si="482"/>
        <v>1</v>
      </c>
      <c r="I879" s="26">
        <f t="shared" si="483"/>
        <v>124060</v>
      </c>
      <c r="J879" s="26">
        <f t="shared" si="484"/>
        <v>1111293</v>
      </c>
      <c r="O879">
        <f>O881/$M$794</f>
        <v>18</v>
      </c>
      <c r="S879">
        <f t="shared" si="485"/>
        <v>13</v>
      </c>
    </row>
    <row r="880" spans="1:19" x14ac:dyDescent="0.25">
      <c r="A880" s="1">
        <v>89</v>
      </c>
      <c r="B880" s="11">
        <v>13774.4</v>
      </c>
      <c r="C880" s="11">
        <f t="shared" si="486"/>
        <v>98723.3</v>
      </c>
      <c r="D880" s="11">
        <f t="shared" si="487"/>
        <v>103496.7</v>
      </c>
      <c r="E880" s="11">
        <v>9001</v>
      </c>
      <c r="F880" s="4">
        <f t="shared" si="480"/>
        <v>10</v>
      </c>
      <c r="G880" s="25">
        <f t="shared" si="481"/>
        <v>1034967</v>
      </c>
      <c r="H880" s="1">
        <f t="shared" si="482"/>
        <v>1</v>
      </c>
      <c r="I880" s="26">
        <f t="shared" si="483"/>
        <v>124060</v>
      </c>
      <c r="J880" s="26">
        <f t="shared" si="484"/>
        <v>1159027</v>
      </c>
      <c r="S880">
        <f t="shared" si="485"/>
        <v>13</v>
      </c>
    </row>
    <row r="881" spans="1:19" ht="15.75" thickBot="1" x14ac:dyDescent="0.3">
      <c r="A881" s="29">
        <v>90</v>
      </c>
      <c r="B881" s="21">
        <v>12080</v>
      </c>
      <c r="C881" s="21">
        <f t="shared" si="486"/>
        <v>103496.7</v>
      </c>
      <c r="D881" s="21">
        <f t="shared" si="487"/>
        <v>107610.7</v>
      </c>
      <c r="E881" s="21">
        <v>7966</v>
      </c>
      <c r="F881" s="4">
        <f t="shared" si="480"/>
        <v>10</v>
      </c>
      <c r="G881" s="43">
        <f t="shared" si="481"/>
        <v>1076107</v>
      </c>
      <c r="H881" s="29">
        <f t="shared" si="482"/>
        <v>1</v>
      </c>
      <c r="I881" s="26">
        <f t="shared" si="483"/>
        <v>124060</v>
      </c>
      <c r="J881" s="30">
        <f t="shared" si="484"/>
        <v>1200167</v>
      </c>
      <c r="K881" s="31">
        <f>SUM(J851:J881)</f>
        <v>34946569</v>
      </c>
      <c r="L881" s="32" t="s">
        <v>114</v>
      </c>
      <c r="M881" s="28">
        <f>SUM(G851:G881)</f>
        <v>32713489</v>
      </c>
      <c r="N881" s="33" t="s">
        <v>70</v>
      </c>
      <c r="O881" s="34">
        <f>SUM(I851:I881)</f>
        <v>2233080</v>
      </c>
      <c r="S881">
        <f t="shared" si="485"/>
        <v>13</v>
      </c>
    </row>
    <row r="882" spans="1:19" x14ac:dyDescent="0.25">
      <c r="A882" s="36">
        <v>91</v>
      </c>
      <c r="B882" s="22">
        <v>3376</v>
      </c>
      <c r="C882" s="22">
        <f t="shared" si="486"/>
        <v>107610.7</v>
      </c>
      <c r="D882" s="22">
        <f t="shared" si="487"/>
        <v>103423.7</v>
      </c>
      <c r="E882" s="22">
        <v>7563</v>
      </c>
      <c r="F882" s="4">
        <f t="shared" si="480"/>
        <v>10</v>
      </c>
      <c r="G882" s="44">
        <f t="shared" si="481"/>
        <v>1034237</v>
      </c>
      <c r="H882" s="36">
        <f t="shared" si="482"/>
        <v>1</v>
      </c>
      <c r="I882" s="26">
        <f t="shared" si="483"/>
        <v>124060</v>
      </c>
      <c r="J882" s="37">
        <f t="shared" si="484"/>
        <v>1158297</v>
      </c>
      <c r="S882">
        <f t="shared" si="485"/>
        <v>13</v>
      </c>
    </row>
    <row r="883" spans="1:19" x14ac:dyDescent="0.25">
      <c r="A883" s="1">
        <v>92</v>
      </c>
      <c r="B883" s="11">
        <v>2137</v>
      </c>
      <c r="C883" s="11">
        <f t="shared" si="486"/>
        <v>103423.7</v>
      </c>
      <c r="D883" s="11">
        <f t="shared" si="487"/>
        <v>96543.7</v>
      </c>
      <c r="E883" s="11">
        <v>9017</v>
      </c>
      <c r="F883" s="4">
        <f t="shared" si="480"/>
        <v>10</v>
      </c>
      <c r="G883" s="25">
        <f t="shared" si="481"/>
        <v>965437</v>
      </c>
      <c r="H883" s="1">
        <f t="shared" si="482"/>
        <v>1</v>
      </c>
      <c r="I883" s="26">
        <f t="shared" si="483"/>
        <v>124060</v>
      </c>
      <c r="J883" s="26">
        <f t="shared" si="484"/>
        <v>1089497</v>
      </c>
      <c r="S883">
        <f t="shared" si="485"/>
        <v>14</v>
      </c>
    </row>
    <row r="884" spans="1:19" x14ac:dyDescent="0.25">
      <c r="A884" s="1">
        <v>93</v>
      </c>
      <c r="B884" s="11">
        <v>0</v>
      </c>
      <c r="C884" s="11">
        <f t="shared" si="486"/>
        <v>96543.7</v>
      </c>
      <c r="D884" s="11">
        <f t="shared" si="487"/>
        <v>96543.7</v>
      </c>
      <c r="E884" s="11">
        <v>0</v>
      </c>
      <c r="F884" s="4">
        <f t="shared" si="480"/>
        <v>10</v>
      </c>
      <c r="G884" s="25">
        <f t="shared" si="481"/>
        <v>965437</v>
      </c>
      <c r="H884" s="1">
        <f t="shared" si="482"/>
        <v>0</v>
      </c>
      <c r="I884" s="26">
        <f t="shared" si="483"/>
        <v>0</v>
      </c>
      <c r="J884" s="26">
        <f t="shared" si="484"/>
        <v>965437</v>
      </c>
      <c r="S884">
        <f t="shared" si="485"/>
        <v>14</v>
      </c>
    </row>
    <row r="885" spans="1:19" x14ac:dyDescent="0.25">
      <c r="A885" s="1">
        <v>94</v>
      </c>
      <c r="B885" s="11">
        <v>0</v>
      </c>
      <c r="C885" s="11">
        <f t="shared" si="486"/>
        <v>96543.7</v>
      </c>
      <c r="D885" s="11">
        <f t="shared" si="487"/>
        <v>88667.7</v>
      </c>
      <c r="E885" s="11">
        <v>7876</v>
      </c>
      <c r="F885" s="4">
        <f t="shared" si="480"/>
        <v>10</v>
      </c>
      <c r="G885" s="25">
        <f t="shared" si="481"/>
        <v>886677</v>
      </c>
      <c r="H885" s="1">
        <f t="shared" si="482"/>
        <v>0</v>
      </c>
      <c r="I885" s="26">
        <f t="shared" si="483"/>
        <v>0</v>
      </c>
      <c r="J885" s="26">
        <f t="shared" si="484"/>
        <v>886677</v>
      </c>
      <c r="S885">
        <f t="shared" si="485"/>
        <v>14</v>
      </c>
    </row>
    <row r="886" spans="1:19" x14ac:dyDescent="0.25">
      <c r="A886" s="1">
        <v>95</v>
      </c>
      <c r="B886" s="11">
        <v>3122</v>
      </c>
      <c r="C886" s="11">
        <f t="shared" si="486"/>
        <v>88667.7</v>
      </c>
      <c r="D886" s="11">
        <f t="shared" si="487"/>
        <v>84364.7</v>
      </c>
      <c r="E886" s="11">
        <v>7425</v>
      </c>
      <c r="F886" s="4">
        <f t="shared" si="480"/>
        <v>10</v>
      </c>
      <c r="G886" s="25">
        <f t="shared" si="481"/>
        <v>843647</v>
      </c>
      <c r="H886" s="1">
        <f t="shared" si="482"/>
        <v>1</v>
      </c>
      <c r="I886" s="26">
        <f t="shared" si="483"/>
        <v>124060</v>
      </c>
      <c r="J886" s="26">
        <f t="shared" si="484"/>
        <v>967707</v>
      </c>
      <c r="S886">
        <f t="shared" si="485"/>
        <v>14</v>
      </c>
    </row>
    <row r="887" spans="1:19" x14ac:dyDescent="0.25">
      <c r="A887" s="1">
        <v>96</v>
      </c>
      <c r="B887" s="11">
        <v>15569.6</v>
      </c>
      <c r="C887" s="11">
        <f t="shared" si="486"/>
        <v>84364.7</v>
      </c>
      <c r="D887" s="11">
        <f t="shared" si="487"/>
        <v>92157.3</v>
      </c>
      <c r="E887" s="11">
        <v>7777</v>
      </c>
      <c r="F887" s="4">
        <f t="shared" si="480"/>
        <v>10</v>
      </c>
      <c r="G887" s="25">
        <f t="shared" si="481"/>
        <v>921573</v>
      </c>
      <c r="H887" s="1">
        <f t="shared" si="482"/>
        <v>1</v>
      </c>
      <c r="I887" s="26">
        <f t="shared" si="483"/>
        <v>124060</v>
      </c>
      <c r="J887" s="26">
        <f t="shared" si="484"/>
        <v>1045633</v>
      </c>
      <c r="S887">
        <f t="shared" si="485"/>
        <v>14</v>
      </c>
    </row>
    <row r="888" spans="1:19" x14ac:dyDescent="0.25">
      <c r="A888" s="1">
        <v>97</v>
      </c>
      <c r="B888" s="11">
        <v>9532</v>
      </c>
      <c r="C888" s="11">
        <f t="shared" si="486"/>
        <v>92157.3</v>
      </c>
      <c r="D888" s="11">
        <f t="shared" si="487"/>
        <v>94501.3</v>
      </c>
      <c r="E888" s="11">
        <v>7188</v>
      </c>
      <c r="F888" s="4">
        <f t="shared" si="480"/>
        <v>10</v>
      </c>
      <c r="G888" s="25">
        <f t="shared" si="481"/>
        <v>945013</v>
      </c>
      <c r="H888" s="1">
        <f t="shared" si="482"/>
        <v>1</v>
      </c>
      <c r="I888" s="26">
        <f t="shared" si="483"/>
        <v>124060</v>
      </c>
      <c r="J888" s="26">
        <f t="shared" si="484"/>
        <v>1069073</v>
      </c>
      <c r="S888">
        <f t="shared" si="485"/>
        <v>14</v>
      </c>
    </row>
    <row r="889" spans="1:19" x14ac:dyDescent="0.25">
      <c r="A889" s="1">
        <v>98</v>
      </c>
      <c r="B889" s="11">
        <v>10776</v>
      </c>
      <c r="C889" s="11">
        <f t="shared" si="486"/>
        <v>94501.3</v>
      </c>
      <c r="D889" s="11">
        <f t="shared" si="487"/>
        <v>96721.3</v>
      </c>
      <c r="E889" s="11">
        <v>8556</v>
      </c>
      <c r="F889" s="4">
        <f t="shared" si="480"/>
        <v>10</v>
      </c>
      <c r="G889" s="25">
        <f t="shared" si="481"/>
        <v>967213</v>
      </c>
      <c r="H889" s="1">
        <f t="shared" si="482"/>
        <v>1</v>
      </c>
      <c r="I889" s="26">
        <f t="shared" si="483"/>
        <v>124060</v>
      </c>
      <c r="J889" s="26">
        <f t="shared" si="484"/>
        <v>1091273</v>
      </c>
      <c r="S889">
        <f t="shared" si="485"/>
        <v>14</v>
      </c>
    </row>
    <row r="890" spans="1:19" x14ac:dyDescent="0.25">
      <c r="A890" s="1">
        <v>99</v>
      </c>
      <c r="B890" s="11">
        <v>8990</v>
      </c>
      <c r="C890" s="11">
        <f t="shared" si="486"/>
        <v>96721.3</v>
      </c>
      <c r="D890" s="11">
        <f t="shared" si="487"/>
        <v>96629.3</v>
      </c>
      <c r="E890" s="11">
        <v>9082</v>
      </c>
      <c r="F890" s="4">
        <f t="shared" si="480"/>
        <v>10</v>
      </c>
      <c r="G890" s="25">
        <f t="shared" si="481"/>
        <v>966293</v>
      </c>
      <c r="H890" s="1">
        <f t="shared" si="482"/>
        <v>1</v>
      </c>
      <c r="I890" s="26">
        <f t="shared" si="483"/>
        <v>124060</v>
      </c>
      <c r="J890" s="26">
        <f t="shared" si="484"/>
        <v>1090353</v>
      </c>
      <c r="S890">
        <f t="shared" si="485"/>
        <v>15</v>
      </c>
    </row>
    <row r="891" spans="1:19" x14ac:dyDescent="0.25">
      <c r="A891" s="1">
        <v>100</v>
      </c>
      <c r="B891" s="11">
        <v>0</v>
      </c>
      <c r="C891" s="11">
        <f t="shared" si="486"/>
        <v>96629.3</v>
      </c>
      <c r="D891" s="11">
        <f t="shared" si="487"/>
        <v>96629.3</v>
      </c>
      <c r="E891" s="11">
        <v>0</v>
      </c>
      <c r="F891" s="4">
        <f t="shared" si="480"/>
        <v>10</v>
      </c>
      <c r="G891" s="25">
        <f t="shared" si="481"/>
        <v>966293</v>
      </c>
      <c r="H891" s="1">
        <f t="shared" si="482"/>
        <v>0</v>
      </c>
      <c r="I891" s="26">
        <f t="shared" si="483"/>
        <v>0</v>
      </c>
      <c r="J891" s="26">
        <f t="shared" si="484"/>
        <v>966293</v>
      </c>
      <c r="S891">
        <f t="shared" si="485"/>
        <v>15</v>
      </c>
    </row>
    <row r="892" spans="1:19" x14ac:dyDescent="0.25">
      <c r="A892" s="1">
        <v>101</v>
      </c>
      <c r="B892" s="11">
        <v>13750</v>
      </c>
      <c r="C892" s="11">
        <f t="shared" si="486"/>
        <v>96629.3</v>
      </c>
      <c r="D892" s="11">
        <f t="shared" si="487"/>
        <v>101429.3</v>
      </c>
      <c r="E892" s="11">
        <v>8950</v>
      </c>
      <c r="F892" s="4">
        <f t="shared" si="480"/>
        <v>10</v>
      </c>
      <c r="G892" s="25">
        <f t="shared" si="481"/>
        <v>1014293</v>
      </c>
      <c r="H892" s="1">
        <f t="shared" si="482"/>
        <v>1</v>
      </c>
      <c r="I892" s="26">
        <f t="shared" si="483"/>
        <v>124060</v>
      </c>
      <c r="J892" s="26">
        <f t="shared" si="484"/>
        <v>1138353</v>
      </c>
      <c r="S892">
        <f t="shared" si="485"/>
        <v>15</v>
      </c>
    </row>
    <row r="893" spans="1:19" x14ac:dyDescent="0.25">
      <c r="A893" s="1">
        <v>102</v>
      </c>
      <c r="B893" s="11">
        <v>3259.6</v>
      </c>
      <c r="C893" s="11">
        <f t="shared" si="486"/>
        <v>101429.3</v>
      </c>
      <c r="D893" s="11">
        <f t="shared" si="487"/>
        <v>96560.900000000009</v>
      </c>
      <c r="E893" s="11">
        <v>8128</v>
      </c>
      <c r="F893" s="4">
        <f t="shared" si="480"/>
        <v>10</v>
      </c>
      <c r="G893" s="25">
        <f t="shared" si="481"/>
        <v>965609.00000000012</v>
      </c>
      <c r="H893" s="1">
        <f t="shared" si="482"/>
        <v>1</v>
      </c>
      <c r="I893" s="26">
        <f t="shared" si="483"/>
        <v>124060</v>
      </c>
      <c r="J893" s="26">
        <f t="shared" si="484"/>
        <v>1089669</v>
      </c>
      <c r="S893">
        <f t="shared" si="485"/>
        <v>15</v>
      </c>
    </row>
    <row r="894" spans="1:19" x14ac:dyDescent="0.25">
      <c r="A894" s="1">
        <v>103</v>
      </c>
      <c r="B894" s="11">
        <v>2080</v>
      </c>
      <c r="C894" s="11">
        <f t="shared" si="486"/>
        <v>96560.900000000009</v>
      </c>
      <c r="D894" s="11">
        <f t="shared" si="487"/>
        <v>91017.900000000009</v>
      </c>
      <c r="E894" s="11">
        <v>7623</v>
      </c>
      <c r="F894" s="4">
        <f t="shared" si="480"/>
        <v>10</v>
      </c>
      <c r="G894" s="25">
        <f t="shared" si="481"/>
        <v>910179.00000000012</v>
      </c>
      <c r="H894" s="1">
        <f t="shared" si="482"/>
        <v>1</v>
      </c>
      <c r="I894" s="26">
        <f t="shared" si="483"/>
        <v>124060</v>
      </c>
      <c r="J894" s="26">
        <f t="shared" si="484"/>
        <v>1034239.0000000001</v>
      </c>
      <c r="S894">
        <f t="shared" si="485"/>
        <v>15</v>
      </c>
    </row>
    <row r="895" spans="1:19" x14ac:dyDescent="0.25">
      <c r="A895" s="1">
        <v>104</v>
      </c>
      <c r="B895" s="11">
        <v>2850</v>
      </c>
      <c r="C895" s="11">
        <f t="shared" si="486"/>
        <v>91017.900000000009</v>
      </c>
      <c r="D895" s="11">
        <f t="shared" si="487"/>
        <v>86413.900000000009</v>
      </c>
      <c r="E895" s="11">
        <v>7454</v>
      </c>
      <c r="F895" s="4">
        <f t="shared" si="480"/>
        <v>10</v>
      </c>
      <c r="G895" s="25">
        <f t="shared" si="481"/>
        <v>864139.00000000012</v>
      </c>
      <c r="H895" s="1">
        <f t="shared" si="482"/>
        <v>1</v>
      </c>
      <c r="I895" s="26">
        <f t="shared" si="483"/>
        <v>124060</v>
      </c>
      <c r="J895" s="26">
        <f t="shared" si="484"/>
        <v>988199.00000000012</v>
      </c>
      <c r="S895">
        <f t="shared" si="485"/>
        <v>15</v>
      </c>
    </row>
    <row r="896" spans="1:19" x14ac:dyDescent="0.25">
      <c r="A896" s="1">
        <v>105</v>
      </c>
      <c r="B896" s="11">
        <v>0</v>
      </c>
      <c r="C896" s="11">
        <f t="shared" si="486"/>
        <v>86413.900000000009</v>
      </c>
      <c r="D896" s="11">
        <f t="shared" si="487"/>
        <v>86413.900000000009</v>
      </c>
      <c r="E896" s="11">
        <v>0</v>
      </c>
      <c r="F896" s="4">
        <f t="shared" si="480"/>
        <v>10</v>
      </c>
      <c r="G896" s="25">
        <f t="shared" si="481"/>
        <v>864139.00000000012</v>
      </c>
      <c r="H896" s="1">
        <f t="shared" si="482"/>
        <v>0</v>
      </c>
      <c r="I896" s="26">
        <f t="shared" si="483"/>
        <v>0</v>
      </c>
      <c r="J896" s="26">
        <f t="shared" si="484"/>
        <v>864139.00000000012</v>
      </c>
      <c r="S896">
        <f t="shared" si="485"/>
        <v>15</v>
      </c>
    </row>
    <row r="897" spans="1:19" x14ac:dyDescent="0.25">
      <c r="A897" s="1">
        <v>106</v>
      </c>
      <c r="B897" s="11">
        <v>12877</v>
      </c>
      <c r="C897" s="11">
        <f t="shared" si="486"/>
        <v>86413.900000000009</v>
      </c>
      <c r="D897" s="11">
        <f t="shared" si="487"/>
        <v>88703.900000000009</v>
      </c>
      <c r="E897" s="11">
        <v>10587</v>
      </c>
      <c r="F897" s="4">
        <f t="shared" si="480"/>
        <v>10</v>
      </c>
      <c r="G897" s="25">
        <f t="shared" si="481"/>
        <v>887039.00000000012</v>
      </c>
      <c r="H897" s="1">
        <f t="shared" si="482"/>
        <v>1</v>
      </c>
      <c r="I897" s="26">
        <f t="shared" si="483"/>
        <v>124060</v>
      </c>
      <c r="J897" s="26">
        <f t="shared" si="484"/>
        <v>1011099.0000000001</v>
      </c>
      <c r="S897">
        <f t="shared" si="485"/>
        <v>16</v>
      </c>
    </row>
    <row r="898" spans="1:19" x14ac:dyDescent="0.25">
      <c r="A898" s="1">
        <v>107</v>
      </c>
      <c r="B898" s="11">
        <v>0</v>
      </c>
      <c r="C898" s="11">
        <f t="shared" si="486"/>
        <v>88703.900000000009</v>
      </c>
      <c r="D898" s="11">
        <f t="shared" si="487"/>
        <v>88703.900000000009</v>
      </c>
      <c r="E898" s="11">
        <v>0</v>
      </c>
      <c r="F898" s="4">
        <f t="shared" si="480"/>
        <v>10</v>
      </c>
      <c r="G898" s="25">
        <f t="shared" si="481"/>
        <v>887039.00000000012</v>
      </c>
      <c r="H898" s="1">
        <f t="shared" si="482"/>
        <v>0</v>
      </c>
      <c r="I898" s="26">
        <f t="shared" si="483"/>
        <v>0</v>
      </c>
      <c r="J898" s="26">
        <f t="shared" si="484"/>
        <v>887039.00000000012</v>
      </c>
      <c r="S898">
        <f t="shared" si="485"/>
        <v>16</v>
      </c>
    </row>
    <row r="899" spans="1:19" x14ac:dyDescent="0.25">
      <c r="A899" s="1">
        <v>108</v>
      </c>
      <c r="B899" s="11">
        <v>2460</v>
      </c>
      <c r="C899" s="11">
        <f t="shared" si="486"/>
        <v>88703.900000000009</v>
      </c>
      <c r="D899" s="11">
        <f t="shared" si="487"/>
        <v>82443.900000000009</v>
      </c>
      <c r="E899" s="11">
        <v>8720</v>
      </c>
      <c r="F899" s="4">
        <f t="shared" si="480"/>
        <v>10</v>
      </c>
      <c r="G899" s="25">
        <f t="shared" si="481"/>
        <v>824439.00000000012</v>
      </c>
      <c r="H899" s="1">
        <f t="shared" si="482"/>
        <v>1</v>
      </c>
      <c r="I899" s="26">
        <f t="shared" si="483"/>
        <v>124060</v>
      </c>
      <c r="J899" s="26">
        <f t="shared" si="484"/>
        <v>948499.00000000012</v>
      </c>
      <c r="S899">
        <f t="shared" si="485"/>
        <v>16</v>
      </c>
    </row>
    <row r="900" spans="1:19" x14ac:dyDescent="0.25">
      <c r="A900" s="1">
        <v>109</v>
      </c>
      <c r="B900" s="11">
        <v>3535.6</v>
      </c>
      <c r="C900" s="11">
        <f t="shared" si="486"/>
        <v>82443.900000000009</v>
      </c>
      <c r="D900" s="11">
        <f t="shared" si="487"/>
        <v>76557.500000000015</v>
      </c>
      <c r="E900" s="11">
        <v>9422</v>
      </c>
      <c r="F900" s="4">
        <f t="shared" si="480"/>
        <v>10</v>
      </c>
      <c r="G900" s="25">
        <f t="shared" si="481"/>
        <v>765575.00000000012</v>
      </c>
      <c r="H900" s="1">
        <f t="shared" si="482"/>
        <v>1</v>
      </c>
      <c r="I900" s="26">
        <f t="shared" si="483"/>
        <v>124060</v>
      </c>
      <c r="J900" s="26">
        <f t="shared" si="484"/>
        <v>889635.00000000012</v>
      </c>
      <c r="S900">
        <f t="shared" si="485"/>
        <v>16</v>
      </c>
    </row>
    <row r="901" spans="1:19" x14ac:dyDescent="0.25">
      <c r="A901" s="1">
        <v>110</v>
      </c>
      <c r="B901" s="11">
        <v>3641</v>
      </c>
      <c r="C901" s="11">
        <f t="shared" si="486"/>
        <v>76557.500000000015</v>
      </c>
      <c r="D901" s="11">
        <f t="shared" si="487"/>
        <v>69939.500000000015</v>
      </c>
      <c r="E901" s="11">
        <v>10259</v>
      </c>
      <c r="F901" s="4">
        <f t="shared" si="480"/>
        <v>10</v>
      </c>
      <c r="G901" s="25">
        <f t="shared" si="481"/>
        <v>699395.00000000012</v>
      </c>
      <c r="H901" s="1">
        <f t="shared" si="482"/>
        <v>1</v>
      </c>
      <c r="I901" s="26">
        <f t="shared" si="483"/>
        <v>124060</v>
      </c>
      <c r="J901" s="26">
        <f t="shared" si="484"/>
        <v>823455.00000000012</v>
      </c>
      <c r="S901">
        <f t="shared" si="485"/>
        <v>16</v>
      </c>
    </row>
    <row r="902" spans="1:19" x14ac:dyDescent="0.25">
      <c r="A902" s="1">
        <v>111</v>
      </c>
      <c r="B902" s="11">
        <v>2400</v>
      </c>
      <c r="C902" s="11">
        <f t="shared" si="486"/>
        <v>69939.500000000015</v>
      </c>
      <c r="D902" s="11">
        <f t="shared" si="487"/>
        <v>63367.500000000015</v>
      </c>
      <c r="E902" s="11">
        <v>8972</v>
      </c>
      <c r="F902" s="4">
        <f t="shared" si="480"/>
        <v>10</v>
      </c>
      <c r="G902" s="25">
        <f t="shared" si="481"/>
        <v>633675.00000000012</v>
      </c>
      <c r="H902" s="1">
        <f t="shared" si="482"/>
        <v>1</v>
      </c>
      <c r="I902" s="26">
        <f t="shared" si="483"/>
        <v>124060</v>
      </c>
      <c r="J902" s="26">
        <f t="shared" si="484"/>
        <v>757735.00000000012</v>
      </c>
      <c r="S902">
        <f t="shared" si="485"/>
        <v>16</v>
      </c>
    </row>
    <row r="903" spans="1:19" x14ac:dyDescent="0.25">
      <c r="A903" s="1">
        <v>112</v>
      </c>
      <c r="B903" s="11">
        <v>28922.400000000001</v>
      </c>
      <c r="C903" s="11">
        <f t="shared" si="486"/>
        <v>63367.500000000015</v>
      </c>
      <c r="D903" s="11">
        <f t="shared" si="487"/>
        <v>84356.900000000023</v>
      </c>
      <c r="E903" s="11">
        <v>7933</v>
      </c>
      <c r="F903" s="4">
        <f t="shared" si="480"/>
        <v>10</v>
      </c>
      <c r="G903" s="25">
        <f t="shared" si="481"/>
        <v>843569.00000000023</v>
      </c>
      <c r="H903" s="1">
        <f t="shared" si="482"/>
        <v>1</v>
      </c>
      <c r="I903" s="26">
        <f t="shared" si="483"/>
        <v>124060</v>
      </c>
      <c r="J903" s="26">
        <f t="shared" si="484"/>
        <v>967629.00000000023</v>
      </c>
      <c r="S903">
        <f t="shared" si="485"/>
        <v>16</v>
      </c>
    </row>
    <row r="904" spans="1:19" x14ac:dyDescent="0.25">
      <c r="A904" s="1">
        <v>113</v>
      </c>
      <c r="B904" s="11">
        <v>8138.8</v>
      </c>
      <c r="C904" s="11">
        <f t="shared" si="486"/>
        <v>84356.900000000023</v>
      </c>
      <c r="D904" s="11">
        <f t="shared" si="487"/>
        <v>84098.700000000026</v>
      </c>
      <c r="E904" s="11">
        <v>8397</v>
      </c>
      <c r="F904" s="4">
        <f t="shared" si="480"/>
        <v>10</v>
      </c>
      <c r="G904" s="25">
        <f t="shared" si="481"/>
        <v>840987.00000000023</v>
      </c>
      <c r="H904" s="1">
        <f t="shared" si="482"/>
        <v>1</v>
      </c>
      <c r="I904" s="26">
        <f t="shared" si="483"/>
        <v>124060</v>
      </c>
      <c r="J904" s="26">
        <f t="shared" si="484"/>
        <v>965047.00000000023</v>
      </c>
      <c r="S904">
        <f t="shared" si="485"/>
        <v>17</v>
      </c>
    </row>
    <row r="905" spans="1:19" x14ac:dyDescent="0.25">
      <c r="A905" s="1">
        <v>114</v>
      </c>
      <c r="B905" s="11">
        <v>0</v>
      </c>
      <c r="C905" s="11">
        <f t="shared" si="486"/>
        <v>84098.700000000026</v>
      </c>
      <c r="D905" s="11">
        <f t="shared" si="487"/>
        <v>84098.700000000026</v>
      </c>
      <c r="E905" s="11">
        <v>0</v>
      </c>
      <c r="F905" s="4">
        <f t="shared" si="480"/>
        <v>10</v>
      </c>
      <c r="G905" s="25">
        <f t="shared" si="481"/>
        <v>840987.00000000023</v>
      </c>
      <c r="H905" s="1">
        <f t="shared" si="482"/>
        <v>0</v>
      </c>
      <c r="I905" s="26">
        <f t="shared" si="483"/>
        <v>0</v>
      </c>
      <c r="J905" s="26">
        <f t="shared" si="484"/>
        <v>840987.00000000023</v>
      </c>
      <c r="S905">
        <f t="shared" si="485"/>
        <v>17</v>
      </c>
    </row>
    <row r="906" spans="1:19" x14ac:dyDescent="0.25">
      <c r="A906" s="1">
        <v>115</v>
      </c>
      <c r="B906" s="11">
        <v>13468.2</v>
      </c>
      <c r="C906" s="11">
        <f t="shared" si="486"/>
        <v>84098.700000000026</v>
      </c>
      <c r="D906" s="11">
        <f t="shared" si="487"/>
        <v>89224.900000000023</v>
      </c>
      <c r="E906" s="11">
        <v>8342</v>
      </c>
      <c r="F906" s="4">
        <f t="shared" si="480"/>
        <v>10</v>
      </c>
      <c r="G906" s="25">
        <f t="shared" si="481"/>
        <v>892249.00000000023</v>
      </c>
      <c r="H906" s="1">
        <f t="shared" si="482"/>
        <v>1</v>
      </c>
      <c r="I906" s="26">
        <f t="shared" si="483"/>
        <v>124060</v>
      </c>
      <c r="J906" s="26">
        <f t="shared" si="484"/>
        <v>1016309.0000000002</v>
      </c>
      <c r="S906">
        <f t="shared" si="485"/>
        <v>17</v>
      </c>
    </row>
    <row r="907" spans="1:19" x14ac:dyDescent="0.25">
      <c r="A907" s="1">
        <v>116</v>
      </c>
      <c r="B907" s="11">
        <v>12760</v>
      </c>
      <c r="C907" s="11">
        <f t="shared" si="486"/>
        <v>89224.900000000023</v>
      </c>
      <c r="D907" s="11">
        <f t="shared" si="487"/>
        <v>93418.900000000023</v>
      </c>
      <c r="E907" s="11">
        <v>8566</v>
      </c>
      <c r="F907" s="4">
        <f t="shared" si="480"/>
        <v>10</v>
      </c>
      <c r="G907" s="25">
        <f t="shared" si="481"/>
        <v>934189.00000000023</v>
      </c>
      <c r="H907" s="1">
        <f t="shared" si="482"/>
        <v>1</v>
      </c>
      <c r="I907" s="26">
        <f t="shared" si="483"/>
        <v>124060</v>
      </c>
      <c r="J907" s="26">
        <f t="shared" si="484"/>
        <v>1058249.0000000002</v>
      </c>
      <c r="S907">
        <f t="shared" si="485"/>
        <v>17</v>
      </c>
    </row>
    <row r="908" spans="1:19" x14ac:dyDescent="0.25">
      <c r="A908" s="1">
        <v>117</v>
      </c>
      <c r="B908" s="11">
        <v>10079</v>
      </c>
      <c r="C908" s="11">
        <f t="shared" si="486"/>
        <v>93418.900000000023</v>
      </c>
      <c r="D908" s="11">
        <f t="shared" si="487"/>
        <v>95096.900000000023</v>
      </c>
      <c r="E908" s="11">
        <v>8401</v>
      </c>
      <c r="F908" s="4">
        <f t="shared" si="480"/>
        <v>10</v>
      </c>
      <c r="G908" s="25">
        <f t="shared" si="481"/>
        <v>950969.00000000023</v>
      </c>
      <c r="H908" s="1">
        <f t="shared" si="482"/>
        <v>1</v>
      </c>
      <c r="I908" s="26">
        <f t="shared" si="483"/>
        <v>124060</v>
      </c>
      <c r="J908" s="26">
        <f t="shared" si="484"/>
        <v>1075029.0000000002</v>
      </c>
      <c r="S908">
        <f t="shared" si="485"/>
        <v>17</v>
      </c>
    </row>
    <row r="909" spans="1:19" x14ac:dyDescent="0.25">
      <c r="A909" s="1">
        <v>118</v>
      </c>
      <c r="B909" s="11">
        <v>10650</v>
      </c>
      <c r="C909" s="11">
        <f t="shared" si="486"/>
        <v>95096.900000000023</v>
      </c>
      <c r="D909" s="11">
        <f t="shared" si="487"/>
        <v>96593.900000000023</v>
      </c>
      <c r="E909" s="11">
        <v>9153</v>
      </c>
      <c r="F909" s="4">
        <f t="shared" si="480"/>
        <v>10</v>
      </c>
      <c r="G909" s="25">
        <f t="shared" si="481"/>
        <v>965939.00000000023</v>
      </c>
      <c r="H909" s="1">
        <f t="shared" si="482"/>
        <v>1</v>
      </c>
      <c r="I909" s="26">
        <f t="shared" si="483"/>
        <v>124060</v>
      </c>
      <c r="J909" s="26">
        <f t="shared" si="484"/>
        <v>1089999.0000000002</v>
      </c>
      <c r="O909">
        <f>O911/$M$794</f>
        <v>22</v>
      </c>
      <c r="S909">
        <f t="shared" si="485"/>
        <v>17</v>
      </c>
    </row>
    <row r="910" spans="1:19" x14ac:dyDescent="0.25">
      <c r="A910" s="1">
        <v>119</v>
      </c>
      <c r="B910" s="11">
        <v>0</v>
      </c>
      <c r="C910" s="11">
        <f t="shared" si="486"/>
        <v>96593.900000000023</v>
      </c>
      <c r="D910" s="11">
        <f t="shared" si="487"/>
        <v>87392.900000000023</v>
      </c>
      <c r="E910" s="11">
        <v>9201</v>
      </c>
      <c r="F910" s="4">
        <f t="shared" si="480"/>
        <v>10</v>
      </c>
      <c r="G910" s="25">
        <f t="shared" si="481"/>
        <v>873929.00000000023</v>
      </c>
      <c r="H910" s="1">
        <f t="shared" si="482"/>
        <v>0</v>
      </c>
      <c r="I910" s="26">
        <f t="shared" si="483"/>
        <v>0</v>
      </c>
      <c r="J910" s="26">
        <f t="shared" si="484"/>
        <v>873929.00000000023</v>
      </c>
      <c r="S910">
        <f t="shared" si="485"/>
        <v>17</v>
      </c>
    </row>
    <row r="911" spans="1:19" ht="15.75" thickBot="1" x14ac:dyDescent="0.3">
      <c r="A911" s="29">
        <v>120</v>
      </c>
      <c r="B911" s="21">
        <v>0</v>
      </c>
      <c r="C911" s="21">
        <f t="shared" si="486"/>
        <v>87392.900000000023</v>
      </c>
      <c r="D911" s="21">
        <f t="shared" si="487"/>
        <v>79687.900000000023</v>
      </c>
      <c r="E911" s="21">
        <v>7705</v>
      </c>
      <c r="F911" s="4">
        <f t="shared" si="480"/>
        <v>10</v>
      </c>
      <c r="G911" s="43">
        <f t="shared" si="481"/>
        <v>796879.00000000023</v>
      </c>
      <c r="H911" s="29">
        <f t="shared" si="482"/>
        <v>0</v>
      </c>
      <c r="I911" s="26">
        <f t="shared" si="483"/>
        <v>0</v>
      </c>
      <c r="J911" s="30">
        <f t="shared" si="484"/>
        <v>796879.00000000023</v>
      </c>
      <c r="K911" s="31">
        <f>SUM(J882:J911)</f>
        <v>29446358</v>
      </c>
      <c r="L911" s="32" t="s">
        <v>114</v>
      </c>
      <c r="M911" s="28">
        <f>SUM(G882:G911)</f>
        <v>26717038</v>
      </c>
      <c r="N911" s="33" t="s">
        <v>70</v>
      </c>
      <c r="O911" s="34">
        <f>SUM(I882:I911)</f>
        <v>2729320</v>
      </c>
      <c r="S911">
        <f t="shared" si="485"/>
        <v>18</v>
      </c>
    </row>
    <row r="912" spans="1:19" x14ac:dyDescent="0.25">
      <c r="A912" s="36">
        <v>121</v>
      </c>
      <c r="B912" s="22">
        <v>0</v>
      </c>
      <c r="C912" s="22">
        <f t="shared" si="486"/>
        <v>79687.900000000023</v>
      </c>
      <c r="D912" s="22">
        <f t="shared" si="487"/>
        <v>79687.900000000023</v>
      </c>
      <c r="E912" s="22">
        <v>0</v>
      </c>
      <c r="F912" s="4">
        <f t="shared" si="480"/>
        <v>10</v>
      </c>
      <c r="G912" s="44">
        <f t="shared" si="481"/>
        <v>796879.00000000023</v>
      </c>
      <c r="H912" s="36">
        <f t="shared" si="482"/>
        <v>0</v>
      </c>
      <c r="I912" s="26">
        <f t="shared" si="483"/>
        <v>0</v>
      </c>
      <c r="J912" s="37">
        <f t="shared" si="484"/>
        <v>796879.00000000023</v>
      </c>
      <c r="S912">
        <f t="shared" si="485"/>
        <v>18</v>
      </c>
    </row>
    <row r="913" spans="1:19" x14ac:dyDescent="0.25">
      <c r="A913" s="1">
        <v>122</v>
      </c>
      <c r="B913" s="11">
        <v>0</v>
      </c>
      <c r="C913" s="11">
        <f t="shared" si="486"/>
        <v>79687.900000000023</v>
      </c>
      <c r="D913" s="11">
        <f t="shared" si="487"/>
        <v>79687.900000000023</v>
      </c>
      <c r="E913" s="11">
        <v>0</v>
      </c>
      <c r="F913" s="4">
        <f t="shared" si="480"/>
        <v>10</v>
      </c>
      <c r="G913" s="25">
        <f t="shared" si="481"/>
        <v>796879.00000000023</v>
      </c>
      <c r="H913" s="1">
        <f t="shared" si="482"/>
        <v>0</v>
      </c>
      <c r="I913" s="26">
        <f t="shared" si="483"/>
        <v>0</v>
      </c>
      <c r="J913" s="26">
        <f t="shared" si="484"/>
        <v>796879.00000000023</v>
      </c>
      <c r="S913">
        <f t="shared" si="485"/>
        <v>18</v>
      </c>
    </row>
    <row r="914" spans="1:19" x14ac:dyDescent="0.25">
      <c r="A914" s="1">
        <v>123</v>
      </c>
      <c r="B914" s="11">
        <v>0</v>
      </c>
      <c r="C914" s="11">
        <f t="shared" si="486"/>
        <v>79687.900000000023</v>
      </c>
      <c r="D914" s="11">
        <f t="shared" si="487"/>
        <v>79687.900000000023</v>
      </c>
      <c r="E914" s="11">
        <v>0</v>
      </c>
      <c r="F914" s="4">
        <f t="shared" si="480"/>
        <v>10</v>
      </c>
      <c r="G914" s="25">
        <f t="shared" si="481"/>
        <v>796879.00000000023</v>
      </c>
      <c r="H914" s="1">
        <f t="shared" si="482"/>
        <v>0</v>
      </c>
      <c r="I914" s="26">
        <f t="shared" si="483"/>
        <v>0</v>
      </c>
      <c r="J914" s="26">
        <f t="shared" si="484"/>
        <v>796879.00000000023</v>
      </c>
      <c r="S914">
        <f t="shared" si="485"/>
        <v>18</v>
      </c>
    </row>
    <row r="915" spans="1:19" x14ac:dyDescent="0.25">
      <c r="A915" s="1">
        <v>124</v>
      </c>
      <c r="B915" s="11">
        <v>0</v>
      </c>
      <c r="C915" s="11">
        <f t="shared" si="486"/>
        <v>79687.900000000023</v>
      </c>
      <c r="D915" s="11">
        <f t="shared" si="487"/>
        <v>70226.900000000023</v>
      </c>
      <c r="E915" s="11">
        <v>9461</v>
      </c>
      <c r="F915" s="4">
        <f t="shared" si="480"/>
        <v>10</v>
      </c>
      <c r="G915" s="25">
        <f t="shared" si="481"/>
        <v>702269.00000000023</v>
      </c>
      <c r="H915" s="1">
        <f t="shared" si="482"/>
        <v>0</v>
      </c>
      <c r="I915" s="26">
        <f t="shared" si="483"/>
        <v>0</v>
      </c>
      <c r="J915" s="26">
        <f t="shared" si="484"/>
        <v>702269.00000000023</v>
      </c>
      <c r="S915">
        <f t="shared" si="485"/>
        <v>18</v>
      </c>
    </row>
    <row r="916" spans="1:19" x14ac:dyDescent="0.25">
      <c r="A916" s="1">
        <v>125</v>
      </c>
      <c r="B916" s="11">
        <v>0</v>
      </c>
      <c r="C916" s="11">
        <f t="shared" si="486"/>
        <v>70226.900000000023</v>
      </c>
      <c r="D916" s="11">
        <f t="shared" si="487"/>
        <v>61255.900000000023</v>
      </c>
      <c r="E916" s="11">
        <v>8971</v>
      </c>
      <c r="F916" s="4">
        <f t="shared" si="480"/>
        <v>10</v>
      </c>
      <c r="G916" s="25">
        <f t="shared" si="481"/>
        <v>612559.00000000023</v>
      </c>
      <c r="H916" s="1">
        <f t="shared" si="482"/>
        <v>0</v>
      </c>
      <c r="I916" s="26">
        <f t="shared" si="483"/>
        <v>0</v>
      </c>
      <c r="J916" s="26">
        <f t="shared" si="484"/>
        <v>612559.00000000023</v>
      </c>
      <c r="S916">
        <f t="shared" si="485"/>
        <v>18</v>
      </c>
    </row>
    <row r="917" spans="1:19" x14ac:dyDescent="0.25">
      <c r="A917" s="1">
        <v>126</v>
      </c>
      <c r="B917" s="11">
        <v>0</v>
      </c>
      <c r="C917" s="11">
        <f t="shared" si="486"/>
        <v>61255.900000000023</v>
      </c>
      <c r="D917" s="11">
        <f t="shared" si="487"/>
        <v>52773.900000000023</v>
      </c>
      <c r="E917" s="11">
        <v>8482</v>
      </c>
      <c r="F917" s="4">
        <f t="shared" si="480"/>
        <v>10</v>
      </c>
      <c r="G917" s="25">
        <f t="shared" si="481"/>
        <v>527739.00000000023</v>
      </c>
      <c r="H917" s="1">
        <f t="shared" si="482"/>
        <v>0</v>
      </c>
      <c r="I917" s="26">
        <f t="shared" si="483"/>
        <v>0</v>
      </c>
      <c r="J917" s="26">
        <f t="shared" si="484"/>
        <v>527739.00000000023</v>
      </c>
      <c r="S917">
        <f t="shared" si="485"/>
        <v>18</v>
      </c>
    </row>
    <row r="918" spans="1:19" x14ac:dyDescent="0.25">
      <c r="A918" s="1">
        <v>127</v>
      </c>
      <c r="B918" s="11">
        <v>0</v>
      </c>
      <c r="C918" s="11">
        <f t="shared" si="486"/>
        <v>52773.900000000023</v>
      </c>
      <c r="D918" s="11">
        <f t="shared" si="487"/>
        <v>44322.900000000023</v>
      </c>
      <c r="E918" s="11">
        <v>8451</v>
      </c>
      <c r="F918" s="4">
        <f t="shared" si="480"/>
        <v>10</v>
      </c>
      <c r="G918" s="25">
        <f t="shared" si="481"/>
        <v>443229.00000000023</v>
      </c>
      <c r="H918" s="1">
        <f t="shared" si="482"/>
        <v>0</v>
      </c>
      <c r="I918" s="26">
        <f t="shared" si="483"/>
        <v>0</v>
      </c>
      <c r="J918" s="26">
        <f t="shared" si="484"/>
        <v>443229.00000000023</v>
      </c>
      <c r="S918">
        <f t="shared" si="485"/>
        <v>19</v>
      </c>
    </row>
    <row r="919" spans="1:19" x14ac:dyDescent="0.25">
      <c r="A919" s="1">
        <v>128</v>
      </c>
      <c r="B919" s="11">
        <v>0</v>
      </c>
      <c r="C919" s="11">
        <f t="shared" si="486"/>
        <v>44322.900000000023</v>
      </c>
      <c r="D919" s="11">
        <f t="shared" si="487"/>
        <v>44322.900000000023</v>
      </c>
      <c r="E919" s="11">
        <v>0</v>
      </c>
      <c r="F919" s="4">
        <f t="shared" si="480"/>
        <v>10</v>
      </c>
      <c r="G919" s="25">
        <f t="shared" si="481"/>
        <v>443229.00000000023</v>
      </c>
      <c r="H919" s="1">
        <f t="shared" si="482"/>
        <v>0</v>
      </c>
      <c r="I919" s="26">
        <f t="shared" si="483"/>
        <v>0</v>
      </c>
      <c r="J919" s="26">
        <f t="shared" si="484"/>
        <v>443229.00000000023</v>
      </c>
      <c r="S919">
        <f t="shared" si="485"/>
        <v>19</v>
      </c>
    </row>
    <row r="920" spans="1:19" x14ac:dyDescent="0.25">
      <c r="A920" s="1">
        <v>129</v>
      </c>
      <c r="B920" s="11">
        <v>0</v>
      </c>
      <c r="C920" s="11">
        <f t="shared" si="486"/>
        <v>44322.900000000023</v>
      </c>
      <c r="D920" s="11">
        <f t="shared" si="487"/>
        <v>36922.900000000023</v>
      </c>
      <c r="E920" s="11">
        <v>7400</v>
      </c>
      <c r="F920" s="4">
        <f t="shared" si="480"/>
        <v>10</v>
      </c>
      <c r="G920" s="25">
        <f t="shared" si="481"/>
        <v>369229.00000000023</v>
      </c>
      <c r="H920" s="1">
        <f t="shared" si="482"/>
        <v>0</v>
      </c>
      <c r="I920" s="26">
        <f t="shared" si="483"/>
        <v>0</v>
      </c>
      <c r="J920" s="26">
        <f t="shared" si="484"/>
        <v>369229.00000000023</v>
      </c>
      <c r="S920">
        <f t="shared" si="485"/>
        <v>19</v>
      </c>
    </row>
    <row r="921" spans="1:19" x14ac:dyDescent="0.25">
      <c r="A921" s="1">
        <v>130</v>
      </c>
      <c r="B921" s="11">
        <v>12370</v>
      </c>
      <c r="C921" s="11">
        <f t="shared" si="486"/>
        <v>36922.900000000023</v>
      </c>
      <c r="D921" s="11">
        <f t="shared" si="487"/>
        <v>40952.900000000023</v>
      </c>
      <c r="E921" s="11">
        <v>8340</v>
      </c>
      <c r="F921" s="4">
        <f t="shared" ref="F921:F984" si="488">$M$793</f>
        <v>10</v>
      </c>
      <c r="G921" s="25">
        <f t="shared" ref="G921:G984" si="489">D921*F921</f>
        <v>409529.00000000023</v>
      </c>
      <c r="H921" s="1">
        <f t="shared" ref="H921:H984" si="490">IF(B921=0,0,1)</f>
        <v>1</v>
      </c>
      <c r="I921" s="26">
        <f t="shared" ref="I921:I984" si="491">H921*$M$794</f>
        <v>124060</v>
      </c>
      <c r="J921" s="26">
        <f t="shared" ref="J921:J984" si="492">G921+I921</f>
        <v>533589.00000000023</v>
      </c>
      <c r="S921">
        <f t="shared" ref="S921:S984" si="493">S914+1</f>
        <v>19</v>
      </c>
    </row>
    <row r="922" spans="1:19" x14ac:dyDescent="0.25">
      <c r="A922" s="1">
        <v>131</v>
      </c>
      <c r="B922" s="11">
        <v>11260</v>
      </c>
      <c r="C922" s="11">
        <f t="shared" ref="C922:C985" si="494">D921</f>
        <v>40952.900000000023</v>
      </c>
      <c r="D922" s="11">
        <f t="shared" ref="D922:D985" si="495">C922+B922-E922</f>
        <v>44143.900000000023</v>
      </c>
      <c r="E922" s="11">
        <v>8069</v>
      </c>
      <c r="F922" s="4">
        <f t="shared" si="488"/>
        <v>10</v>
      </c>
      <c r="G922" s="25">
        <f t="shared" si="489"/>
        <v>441439.00000000023</v>
      </c>
      <c r="H922" s="1">
        <f t="shared" si="490"/>
        <v>1</v>
      </c>
      <c r="I922" s="26">
        <f t="shared" si="491"/>
        <v>124060</v>
      </c>
      <c r="J922" s="26">
        <f t="shared" si="492"/>
        <v>565499.00000000023</v>
      </c>
      <c r="S922">
        <f t="shared" si="493"/>
        <v>19</v>
      </c>
    </row>
    <row r="923" spans="1:19" x14ac:dyDescent="0.25">
      <c r="A923" s="1">
        <v>132</v>
      </c>
      <c r="B923" s="11">
        <v>10964</v>
      </c>
      <c r="C923" s="11">
        <f t="shared" si="494"/>
        <v>44143.900000000023</v>
      </c>
      <c r="D923" s="11">
        <f t="shared" si="495"/>
        <v>46515.900000000023</v>
      </c>
      <c r="E923" s="11">
        <v>8592</v>
      </c>
      <c r="F923" s="4">
        <f t="shared" si="488"/>
        <v>10</v>
      </c>
      <c r="G923" s="25">
        <f t="shared" si="489"/>
        <v>465159.00000000023</v>
      </c>
      <c r="H923" s="1">
        <f t="shared" si="490"/>
        <v>1</v>
      </c>
      <c r="I923" s="26">
        <f t="shared" si="491"/>
        <v>124060</v>
      </c>
      <c r="J923" s="26">
        <f t="shared" si="492"/>
        <v>589219.00000000023</v>
      </c>
      <c r="S923">
        <f t="shared" si="493"/>
        <v>19</v>
      </c>
    </row>
    <row r="924" spans="1:19" x14ac:dyDescent="0.25">
      <c r="A924" s="1">
        <v>133</v>
      </c>
      <c r="B924" s="11">
        <v>0</v>
      </c>
      <c r="C924" s="11">
        <f t="shared" si="494"/>
        <v>46515.900000000023</v>
      </c>
      <c r="D924" s="11">
        <f t="shared" si="495"/>
        <v>36292.900000000023</v>
      </c>
      <c r="E924" s="11">
        <v>10223</v>
      </c>
      <c r="F924" s="4">
        <f t="shared" si="488"/>
        <v>10</v>
      </c>
      <c r="G924" s="25">
        <f t="shared" si="489"/>
        <v>362929.00000000023</v>
      </c>
      <c r="H924" s="1">
        <f t="shared" si="490"/>
        <v>0</v>
      </c>
      <c r="I924" s="26">
        <f t="shared" si="491"/>
        <v>0</v>
      </c>
      <c r="J924" s="26">
        <f t="shared" si="492"/>
        <v>362929.00000000023</v>
      </c>
      <c r="S924">
        <f t="shared" si="493"/>
        <v>19</v>
      </c>
    </row>
    <row r="925" spans="1:19" x14ac:dyDescent="0.25">
      <c r="A925" s="1">
        <v>134</v>
      </c>
      <c r="B925" s="11">
        <v>1550</v>
      </c>
      <c r="C925" s="11">
        <f t="shared" si="494"/>
        <v>36292.900000000023</v>
      </c>
      <c r="D925" s="11">
        <f t="shared" si="495"/>
        <v>28948.900000000023</v>
      </c>
      <c r="E925" s="11">
        <v>8894</v>
      </c>
      <c r="F925" s="4">
        <f t="shared" si="488"/>
        <v>10</v>
      </c>
      <c r="G925" s="25">
        <f t="shared" si="489"/>
        <v>289489.00000000023</v>
      </c>
      <c r="H925" s="1">
        <f t="shared" si="490"/>
        <v>1</v>
      </c>
      <c r="I925" s="26">
        <f t="shared" si="491"/>
        <v>124060</v>
      </c>
      <c r="J925" s="26">
        <f t="shared" si="492"/>
        <v>413549.00000000023</v>
      </c>
      <c r="S925">
        <f t="shared" si="493"/>
        <v>20</v>
      </c>
    </row>
    <row r="926" spans="1:19" x14ac:dyDescent="0.25">
      <c r="A926" s="1">
        <v>135</v>
      </c>
      <c r="B926" s="11">
        <v>0</v>
      </c>
      <c r="C926" s="11">
        <f t="shared" si="494"/>
        <v>28948.900000000023</v>
      </c>
      <c r="D926" s="11">
        <f t="shared" si="495"/>
        <v>28948.900000000023</v>
      </c>
      <c r="E926" s="11">
        <v>0</v>
      </c>
      <c r="F926" s="4">
        <f t="shared" si="488"/>
        <v>10</v>
      </c>
      <c r="G926" s="25">
        <f t="shared" si="489"/>
        <v>289489.00000000023</v>
      </c>
      <c r="H926" s="1">
        <f t="shared" si="490"/>
        <v>0</v>
      </c>
      <c r="I926" s="26">
        <f t="shared" si="491"/>
        <v>0</v>
      </c>
      <c r="J926" s="26">
        <f t="shared" si="492"/>
        <v>289489.00000000023</v>
      </c>
      <c r="S926">
        <f t="shared" si="493"/>
        <v>20</v>
      </c>
    </row>
    <row r="927" spans="1:19" x14ac:dyDescent="0.25">
      <c r="A927" s="1">
        <v>136</v>
      </c>
      <c r="B927" s="11">
        <v>12439</v>
      </c>
      <c r="C927" s="11">
        <f t="shared" si="494"/>
        <v>28948.900000000023</v>
      </c>
      <c r="D927" s="11">
        <f t="shared" si="495"/>
        <v>41387.900000000023</v>
      </c>
      <c r="E927" s="11">
        <v>0</v>
      </c>
      <c r="F927" s="4">
        <f t="shared" si="488"/>
        <v>10</v>
      </c>
      <c r="G927" s="25">
        <f t="shared" si="489"/>
        <v>413879.00000000023</v>
      </c>
      <c r="H927" s="1">
        <f t="shared" si="490"/>
        <v>1</v>
      </c>
      <c r="I927" s="26">
        <f t="shared" si="491"/>
        <v>124060</v>
      </c>
      <c r="J927" s="26">
        <f t="shared" si="492"/>
        <v>537939.00000000023</v>
      </c>
      <c r="S927">
        <f t="shared" si="493"/>
        <v>20</v>
      </c>
    </row>
    <row r="928" spans="1:19" x14ac:dyDescent="0.25">
      <c r="A928" s="1">
        <v>137</v>
      </c>
      <c r="B928" s="11">
        <v>4990</v>
      </c>
      <c r="C928" s="11">
        <f t="shared" si="494"/>
        <v>41387.900000000023</v>
      </c>
      <c r="D928" s="11">
        <f t="shared" si="495"/>
        <v>38376.900000000023</v>
      </c>
      <c r="E928" s="11">
        <v>8001</v>
      </c>
      <c r="F928" s="4">
        <f t="shared" si="488"/>
        <v>10</v>
      </c>
      <c r="G928" s="25">
        <f t="shared" si="489"/>
        <v>383769.00000000023</v>
      </c>
      <c r="H928" s="1">
        <f t="shared" si="490"/>
        <v>1</v>
      </c>
      <c r="I928" s="26">
        <f t="shared" si="491"/>
        <v>124060</v>
      </c>
      <c r="J928" s="26">
        <f t="shared" si="492"/>
        <v>507829.00000000023</v>
      </c>
      <c r="S928">
        <f t="shared" si="493"/>
        <v>20</v>
      </c>
    </row>
    <row r="929" spans="1:19" x14ac:dyDescent="0.25">
      <c r="A929" s="1">
        <v>138</v>
      </c>
      <c r="B929" s="11">
        <v>2400</v>
      </c>
      <c r="C929" s="11">
        <f t="shared" si="494"/>
        <v>38376.900000000023</v>
      </c>
      <c r="D929" s="11">
        <f t="shared" si="495"/>
        <v>31227.900000000023</v>
      </c>
      <c r="E929" s="11">
        <v>9549</v>
      </c>
      <c r="F929" s="4">
        <f t="shared" si="488"/>
        <v>10</v>
      </c>
      <c r="G929" s="25">
        <f t="shared" si="489"/>
        <v>312279.00000000023</v>
      </c>
      <c r="H929" s="1">
        <f t="shared" si="490"/>
        <v>1</v>
      </c>
      <c r="I929" s="26">
        <f t="shared" si="491"/>
        <v>124060</v>
      </c>
      <c r="J929" s="26">
        <f t="shared" si="492"/>
        <v>436339.00000000023</v>
      </c>
      <c r="S929">
        <f t="shared" si="493"/>
        <v>20</v>
      </c>
    </row>
    <row r="930" spans="1:19" x14ac:dyDescent="0.25">
      <c r="A930" s="1">
        <v>139</v>
      </c>
      <c r="B930" s="11">
        <v>2680</v>
      </c>
      <c r="C930" s="11">
        <f t="shared" si="494"/>
        <v>31227.900000000023</v>
      </c>
      <c r="D930" s="11">
        <f t="shared" si="495"/>
        <v>25465.900000000023</v>
      </c>
      <c r="E930" s="11">
        <v>8442</v>
      </c>
      <c r="F930" s="4">
        <f t="shared" si="488"/>
        <v>10</v>
      </c>
      <c r="G930" s="25">
        <f t="shared" si="489"/>
        <v>254659.00000000023</v>
      </c>
      <c r="H930" s="1">
        <f t="shared" si="490"/>
        <v>1</v>
      </c>
      <c r="I930" s="26">
        <f t="shared" si="491"/>
        <v>124060</v>
      </c>
      <c r="J930" s="26">
        <f t="shared" si="492"/>
        <v>378719.00000000023</v>
      </c>
      <c r="S930">
        <f t="shared" si="493"/>
        <v>20</v>
      </c>
    </row>
    <row r="931" spans="1:19" x14ac:dyDescent="0.25">
      <c r="A931" s="1">
        <v>140</v>
      </c>
      <c r="B931" s="11">
        <v>5294</v>
      </c>
      <c r="C931" s="11">
        <f t="shared" si="494"/>
        <v>25465.900000000023</v>
      </c>
      <c r="D931" s="11">
        <f t="shared" si="495"/>
        <v>23325.900000000023</v>
      </c>
      <c r="E931" s="11">
        <v>7434</v>
      </c>
      <c r="F931" s="4">
        <f t="shared" si="488"/>
        <v>10</v>
      </c>
      <c r="G931" s="25">
        <f t="shared" si="489"/>
        <v>233259.00000000023</v>
      </c>
      <c r="H931" s="1">
        <f t="shared" si="490"/>
        <v>1</v>
      </c>
      <c r="I931" s="26">
        <f t="shared" si="491"/>
        <v>124060</v>
      </c>
      <c r="J931" s="26">
        <f t="shared" si="492"/>
        <v>357319.00000000023</v>
      </c>
      <c r="S931">
        <f t="shared" si="493"/>
        <v>20</v>
      </c>
    </row>
    <row r="932" spans="1:19" x14ac:dyDescent="0.25">
      <c r="A932" s="1">
        <v>141</v>
      </c>
      <c r="B932" s="11">
        <v>7792.4</v>
      </c>
      <c r="C932" s="11">
        <f t="shared" si="494"/>
        <v>23325.900000000023</v>
      </c>
      <c r="D932" s="11">
        <f t="shared" si="495"/>
        <v>21939.300000000025</v>
      </c>
      <c r="E932" s="11">
        <v>9179</v>
      </c>
      <c r="F932" s="4">
        <f t="shared" si="488"/>
        <v>10</v>
      </c>
      <c r="G932" s="25">
        <f t="shared" si="489"/>
        <v>219393.00000000023</v>
      </c>
      <c r="H932" s="1">
        <f t="shared" si="490"/>
        <v>1</v>
      </c>
      <c r="I932" s="26">
        <f t="shared" si="491"/>
        <v>124060</v>
      </c>
      <c r="J932" s="26">
        <f t="shared" si="492"/>
        <v>343453.00000000023</v>
      </c>
      <c r="S932">
        <f t="shared" si="493"/>
        <v>21</v>
      </c>
    </row>
    <row r="933" spans="1:19" x14ac:dyDescent="0.25">
      <c r="A933" s="1">
        <v>142</v>
      </c>
      <c r="B933" s="11">
        <v>0</v>
      </c>
      <c r="C933" s="11">
        <f t="shared" si="494"/>
        <v>21939.300000000025</v>
      </c>
      <c r="D933" s="11">
        <f t="shared" si="495"/>
        <v>21939.300000000025</v>
      </c>
      <c r="E933" s="11">
        <v>0</v>
      </c>
      <c r="F933" s="4">
        <f t="shared" si="488"/>
        <v>10</v>
      </c>
      <c r="G933" s="25">
        <f t="shared" si="489"/>
        <v>219393.00000000023</v>
      </c>
      <c r="H933" s="1">
        <f t="shared" si="490"/>
        <v>0</v>
      </c>
      <c r="I933" s="26">
        <f t="shared" si="491"/>
        <v>0</v>
      </c>
      <c r="J933" s="26">
        <f t="shared" si="492"/>
        <v>219393.00000000023</v>
      </c>
      <c r="S933">
        <f t="shared" si="493"/>
        <v>21</v>
      </c>
    </row>
    <row r="934" spans="1:19" x14ac:dyDescent="0.25">
      <c r="A934" s="1">
        <v>143</v>
      </c>
      <c r="B934" s="11">
        <v>5252.6</v>
      </c>
      <c r="C934" s="11">
        <f t="shared" si="494"/>
        <v>21939.300000000025</v>
      </c>
      <c r="D934" s="11">
        <f t="shared" si="495"/>
        <v>18646.900000000023</v>
      </c>
      <c r="E934" s="11">
        <v>8545</v>
      </c>
      <c r="F934" s="4">
        <f t="shared" si="488"/>
        <v>10</v>
      </c>
      <c r="G934" s="25">
        <f t="shared" si="489"/>
        <v>186469.00000000023</v>
      </c>
      <c r="H934" s="1">
        <f t="shared" si="490"/>
        <v>1</v>
      </c>
      <c r="I934" s="26">
        <f t="shared" si="491"/>
        <v>124060</v>
      </c>
      <c r="J934" s="26">
        <f t="shared" si="492"/>
        <v>310529.00000000023</v>
      </c>
      <c r="S934">
        <f t="shared" si="493"/>
        <v>21</v>
      </c>
    </row>
    <row r="935" spans="1:19" x14ac:dyDescent="0.25">
      <c r="A935" s="1">
        <v>144</v>
      </c>
      <c r="B935" s="11">
        <v>4508.3999999999996</v>
      </c>
      <c r="C935" s="11">
        <f t="shared" si="494"/>
        <v>18646.900000000023</v>
      </c>
      <c r="D935" s="11">
        <f t="shared" si="495"/>
        <v>15194.300000000025</v>
      </c>
      <c r="E935" s="11">
        <v>7961</v>
      </c>
      <c r="F935" s="4">
        <f t="shared" si="488"/>
        <v>10</v>
      </c>
      <c r="G935" s="25">
        <f t="shared" si="489"/>
        <v>151943.00000000023</v>
      </c>
      <c r="H935" s="1">
        <f t="shared" si="490"/>
        <v>1</v>
      </c>
      <c r="I935" s="26">
        <f t="shared" si="491"/>
        <v>124060</v>
      </c>
      <c r="J935" s="26">
        <f t="shared" si="492"/>
        <v>276003.00000000023</v>
      </c>
      <c r="S935">
        <f t="shared" si="493"/>
        <v>21</v>
      </c>
    </row>
    <row r="936" spans="1:19" x14ac:dyDescent="0.25">
      <c r="A936" s="1">
        <v>145</v>
      </c>
      <c r="B936" s="11">
        <v>4393.2</v>
      </c>
      <c r="C936" s="11">
        <f t="shared" si="494"/>
        <v>15194.300000000025</v>
      </c>
      <c r="D936" s="11">
        <f t="shared" si="495"/>
        <v>11330.500000000025</v>
      </c>
      <c r="E936" s="11">
        <v>8257</v>
      </c>
      <c r="F936" s="4">
        <f t="shared" si="488"/>
        <v>10</v>
      </c>
      <c r="G936" s="25">
        <f t="shared" si="489"/>
        <v>113305.00000000026</v>
      </c>
      <c r="H936" s="1">
        <f t="shared" si="490"/>
        <v>1</v>
      </c>
      <c r="I936" s="26">
        <f t="shared" si="491"/>
        <v>124060</v>
      </c>
      <c r="J936" s="26">
        <f t="shared" si="492"/>
        <v>237365.00000000026</v>
      </c>
      <c r="S936">
        <f t="shared" si="493"/>
        <v>21</v>
      </c>
    </row>
    <row r="937" spans="1:19" x14ac:dyDescent="0.25">
      <c r="A937" s="1">
        <v>146</v>
      </c>
      <c r="B937" s="11">
        <v>4008.1999999999994</v>
      </c>
      <c r="C937" s="11">
        <f t="shared" si="494"/>
        <v>11330.500000000025</v>
      </c>
      <c r="D937" s="11">
        <f t="shared" si="495"/>
        <v>15338.700000000024</v>
      </c>
      <c r="E937" s="11">
        <v>0</v>
      </c>
      <c r="F937" s="4">
        <f t="shared" si="488"/>
        <v>10</v>
      </c>
      <c r="G937" s="25">
        <f t="shared" si="489"/>
        <v>153387.00000000023</v>
      </c>
      <c r="H937" s="1">
        <f t="shared" si="490"/>
        <v>1</v>
      </c>
      <c r="I937" s="26">
        <f t="shared" si="491"/>
        <v>124060</v>
      </c>
      <c r="J937" s="26">
        <f t="shared" si="492"/>
        <v>277447.00000000023</v>
      </c>
      <c r="S937">
        <f t="shared" si="493"/>
        <v>21</v>
      </c>
    </row>
    <row r="938" spans="1:19" x14ac:dyDescent="0.25">
      <c r="A938" s="1">
        <v>147</v>
      </c>
      <c r="B938" s="11">
        <v>3650.8</v>
      </c>
      <c r="C938" s="11">
        <f t="shared" si="494"/>
        <v>15338.700000000024</v>
      </c>
      <c r="D938" s="11">
        <f t="shared" si="495"/>
        <v>9505.5000000000255</v>
      </c>
      <c r="E938" s="11">
        <v>9484</v>
      </c>
      <c r="F938" s="4">
        <f t="shared" si="488"/>
        <v>10</v>
      </c>
      <c r="G938" s="25">
        <f t="shared" si="489"/>
        <v>95055.000000000262</v>
      </c>
      <c r="H938" s="1">
        <f t="shared" si="490"/>
        <v>1</v>
      </c>
      <c r="I938" s="26">
        <f t="shared" si="491"/>
        <v>124060</v>
      </c>
      <c r="J938" s="26">
        <f t="shared" si="492"/>
        <v>219115.00000000026</v>
      </c>
      <c r="S938">
        <f t="shared" si="493"/>
        <v>21</v>
      </c>
    </row>
    <row r="939" spans="1:19" x14ac:dyDescent="0.25">
      <c r="A939" s="1">
        <v>148</v>
      </c>
      <c r="B939" s="11">
        <v>5337.6</v>
      </c>
      <c r="C939" s="11">
        <f t="shared" si="494"/>
        <v>9505.5000000000255</v>
      </c>
      <c r="D939" s="11">
        <f t="shared" si="495"/>
        <v>14843.100000000026</v>
      </c>
      <c r="E939" s="11">
        <v>0</v>
      </c>
      <c r="F939" s="4">
        <f t="shared" si="488"/>
        <v>10</v>
      </c>
      <c r="G939" s="25">
        <f t="shared" si="489"/>
        <v>148431.00000000026</v>
      </c>
      <c r="H939" s="1">
        <f t="shared" si="490"/>
        <v>1</v>
      </c>
      <c r="I939" s="26">
        <f t="shared" si="491"/>
        <v>124060</v>
      </c>
      <c r="J939" s="26">
        <f t="shared" si="492"/>
        <v>272491.00000000023</v>
      </c>
      <c r="S939">
        <f t="shared" si="493"/>
        <v>22</v>
      </c>
    </row>
    <row r="940" spans="1:19" x14ac:dyDescent="0.25">
      <c r="A940" s="1">
        <v>149</v>
      </c>
      <c r="B940" s="11">
        <v>5134.6000000000004</v>
      </c>
      <c r="C940" s="11">
        <f t="shared" si="494"/>
        <v>14843.100000000026</v>
      </c>
      <c r="D940" s="11">
        <f t="shared" si="495"/>
        <v>19977.700000000026</v>
      </c>
      <c r="E940" s="11">
        <v>0</v>
      </c>
      <c r="F940" s="4">
        <f t="shared" si="488"/>
        <v>10</v>
      </c>
      <c r="G940" s="25">
        <f t="shared" si="489"/>
        <v>199777.00000000026</v>
      </c>
      <c r="H940" s="1">
        <f t="shared" si="490"/>
        <v>1</v>
      </c>
      <c r="I940" s="26">
        <f t="shared" si="491"/>
        <v>124060</v>
      </c>
      <c r="J940" s="26">
        <f t="shared" si="492"/>
        <v>323837.00000000023</v>
      </c>
      <c r="O940">
        <f>O942/$M$794</f>
        <v>19</v>
      </c>
      <c r="S940">
        <f t="shared" si="493"/>
        <v>22</v>
      </c>
    </row>
    <row r="941" spans="1:19" x14ac:dyDescent="0.25">
      <c r="A941" s="1">
        <v>150</v>
      </c>
      <c r="B941" s="11">
        <v>6172.8</v>
      </c>
      <c r="C941" s="11">
        <f t="shared" si="494"/>
        <v>19977.700000000026</v>
      </c>
      <c r="D941" s="11">
        <f t="shared" si="495"/>
        <v>26150.500000000025</v>
      </c>
      <c r="E941" s="11">
        <v>0</v>
      </c>
      <c r="F941" s="4">
        <f t="shared" si="488"/>
        <v>10</v>
      </c>
      <c r="G941" s="25">
        <f t="shared" si="489"/>
        <v>261505.00000000026</v>
      </c>
      <c r="H941" s="1">
        <f t="shared" si="490"/>
        <v>1</v>
      </c>
      <c r="I941" s="26">
        <f t="shared" si="491"/>
        <v>124060</v>
      </c>
      <c r="J941" s="26">
        <f t="shared" si="492"/>
        <v>385565.00000000023</v>
      </c>
      <c r="S941">
        <f t="shared" si="493"/>
        <v>22</v>
      </c>
    </row>
    <row r="942" spans="1:19" ht="15.75" thickBot="1" x14ac:dyDescent="0.3">
      <c r="A942" s="29">
        <v>151</v>
      </c>
      <c r="B942" s="21">
        <v>7699.6</v>
      </c>
      <c r="C942" s="21">
        <f t="shared" si="494"/>
        <v>26150.500000000025</v>
      </c>
      <c r="D942" s="21">
        <f t="shared" si="495"/>
        <v>33850.100000000028</v>
      </c>
      <c r="E942" s="21">
        <v>0</v>
      </c>
      <c r="F942" s="4">
        <f t="shared" si="488"/>
        <v>10</v>
      </c>
      <c r="G942" s="43">
        <f t="shared" si="489"/>
        <v>338501.00000000029</v>
      </c>
      <c r="H942" s="29">
        <f t="shared" si="490"/>
        <v>1</v>
      </c>
      <c r="I942" s="26">
        <f t="shared" si="491"/>
        <v>124060</v>
      </c>
      <c r="J942" s="30">
        <f t="shared" si="492"/>
        <v>462561.00000000029</v>
      </c>
      <c r="K942" s="31">
        <f>SUM(J912:J942)</f>
        <v>13789069.000000002</v>
      </c>
      <c r="L942" s="32" t="s">
        <v>114</v>
      </c>
      <c r="M942" s="28">
        <f>SUM(G912:G942)</f>
        <v>11431929.000000002</v>
      </c>
      <c r="N942" s="33" t="s">
        <v>70</v>
      </c>
      <c r="O942" s="34">
        <f>SUM(I912:I942)</f>
        <v>2357140</v>
      </c>
      <c r="S942">
        <f t="shared" si="493"/>
        <v>22</v>
      </c>
    </row>
    <row r="943" spans="1:19" x14ac:dyDescent="0.25">
      <c r="A943" s="36">
        <v>152</v>
      </c>
      <c r="B943" s="22">
        <v>2665.8</v>
      </c>
      <c r="C943" s="22">
        <f t="shared" si="494"/>
        <v>33850.100000000028</v>
      </c>
      <c r="D943" s="22">
        <f t="shared" si="495"/>
        <v>36515.900000000031</v>
      </c>
      <c r="E943" s="22">
        <v>0</v>
      </c>
      <c r="F943" s="4">
        <f t="shared" si="488"/>
        <v>10</v>
      </c>
      <c r="G943" s="44">
        <f t="shared" si="489"/>
        <v>365159.00000000029</v>
      </c>
      <c r="H943" s="36">
        <f t="shared" si="490"/>
        <v>1</v>
      </c>
      <c r="I943" s="26">
        <f t="shared" si="491"/>
        <v>124060</v>
      </c>
      <c r="J943" s="37">
        <f t="shared" si="492"/>
        <v>489219.00000000029</v>
      </c>
      <c r="S943">
        <f t="shared" si="493"/>
        <v>22</v>
      </c>
    </row>
    <row r="944" spans="1:19" x14ac:dyDescent="0.25">
      <c r="A944" s="1">
        <v>153</v>
      </c>
      <c r="B944" s="11">
        <v>5988.2</v>
      </c>
      <c r="C944" s="11">
        <f t="shared" si="494"/>
        <v>36515.900000000031</v>
      </c>
      <c r="D944" s="11">
        <f t="shared" si="495"/>
        <v>42504.100000000028</v>
      </c>
      <c r="E944" s="22">
        <v>0</v>
      </c>
      <c r="F944" s="4">
        <f t="shared" si="488"/>
        <v>10</v>
      </c>
      <c r="G944" s="25">
        <f t="shared" si="489"/>
        <v>425041.00000000029</v>
      </c>
      <c r="H944" s="1">
        <f t="shared" si="490"/>
        <v>1</v>
      </c>
      <c r="I944" s="26">
        <f t="shared" si="491"/>
        <v>124060</v>
      </c>
      <c r="J944" s="26">
        <f t="shared" si="492"/>
        <v>549101.00000000023</v>
      </c>
      <c r="S944">
        <f t="shared" si="493"/>
        <v>22</v>
      </c>
    </row>
    <row r="945" spans="1:19" x14ac:dyDescent="0.25">
      <c r="A945" s="1">
        <v>154</v>
      </c>
      <c r="B945" s="11">
        <v>10918.2</v>
      </c>
      <c r="C945" s="11">
        <f t="shared" si="494"/>
        <v>42504.100000000028</v>
      </c>
      <c r="D945" s="11">
        <f t="shared" si="495"/>
        <v>53422.300000000032</v>
      </c>
      <c r="E945" s="22">
        <v>0</v>
      </c>
      <c r="F945" s="4">
        <f t="shared" si="488"/>
        <v>10</v>
      </c>
      <c r="G945" s="25">
        <f t="shared" si="489"/>
        <v>534223.00000000035</v>
      </c>
      <c r="H945" s="1">
        <f t="shared" si="490"/>
        <v>1</v>
      </c>
      <c r="I945" s="26">
        <f t="shared" si="491"/>
        <v>124060</v>
      </c>
      <c r="J945" s="26">
        <f t="shared" si="492"/>
        <v>658283.00000000035</v>
      </c>
      <c r="S945">
        <f t="shared" si="493"/>
        <v>22</v>
      </c>
    </row>
    <row r="946" spans="1:19" x14ac:dyDescent="0.25">
      <c r="A946" s="1">
        <v>155</v>
      </c>
      <c r="B946" s="11">
        <v>1061.8</v>
      </c>
      <c r="C946" s="11">
        <f t="shared" si="494"/>
        <v>53422.300000000032</v>
      </c>
      <c r="D946" s="11">
        <f t="shared" si="495"/>
        <v>54484.100000000035</v>
      </c>
      <c r="E946" s="22">
        <v>0</v>
      </c>
      <c r="F946" s="4">
        <f t="shared" si="488"/>
        <v>10</v>
      </c>
      <c r="G946" s="25">
        <f t="shared" si="489"/>
        <v>544841.00000000035</v>
      </c>
      <c r="H946" s="1">
        <f t="shared" si="490"/>
        <v>1</v>
      </c>
      <c r="I946" s="26">
        <f t="shared" si="491"/>
        <v>124060</v>
      </c>
      <c r="J946" s="26">
        <f t="shared" si="492"/>
        <v>668901.00000000035</v>
      </c>
      <c r="S946">
        <f t="shared" si="493"/>
        <v>23</v>
      </c>
    </row>
    <row r="947" spans="1:19" x14ac:dyDescent="0.25">
      <c r="A947" s="1">
        <v>156</v>
      </c>
      <c r="B947" s="11">
        <v>0</v>
      </c>
      <c r="C947" s="11">
        <f t="shared" si="494"/>
        <v>54484.100000000035</v>
      </c>
      <c r="D947" s="11">
        <f t="shared" si="495"/>
        <v>54484.100000000035</v>
      </c>
      <c r="E947" s="22">
        <v>0</v>
      </c>
      <c r="F947" s="4">
        <f t="shared" si="488"/>
        <v>10</v>
      </c>
      <c r="G947" s="25">
        <f t="shared" si="489"/>
        <v>544841.00000000035</v>
      </c>
      <c r="H947" s="1">
        <f t="shared" si="490"/>
        <v>0</v>
      </c>
      <c r="I947" s="26">
        <f t="shared" si="491"/>
        <v>0</v>
      </c>
      <c r="J947" s="26">
        <f t="shared" si="492"/>
        <v>544841.00000000035</v>
      </c>
      <c r="S947">
        <f t="shared" si="493"/>
        <v>23</v>
      </c>
    </row>
    <row r="948" spans="1:19" x14ac:dyDescent="0.25">
      <c r="A948" s="1">
        <v>157</v>
      </c>
      <c r="B948" s="11">
        <v>7212.4</v>
      </c>
      <c r="C948" s="11">
        <f t="shared" si="494"/>
        <v>54484.100000000035</v>
      </c>
      <c r="D948" s="11">
        <f t="shared" si="495"/>
        <v>52449.500000000036</v>
      </c>
      <c r="E948" s="22">
        <v>9247</v>
      </c>
      <c r="F948" s="4">
        <f t="shared" si="488"/>
        <v>10</v>
      </c>
      <c r="G948" s="25">
        <f t="shared" si="489"/>
        <v>524495.00000000035</v>
      </c>
      <c r="H948" s="1">
        <f t="shared" si="490"/>
        <v>1</v>
      </c>
      <c r="I948" s="26">
        <f t="shared" si="491"/>
        <v>124060</v>
      </c>
      <c r="J948" s="26">
        <f t="shared" si="492"/>
        <v>648555.00000000035</v>
      </c>
      <c r="S948">
        <f t="shared" si="493"/>
        <v>23</v>
      </c>
    </row>
    <row r="949" spans="1:19" x14ac:dyDescent="0.25">
      <c r="A949" s="1">
        <v>158</v>
      </c>
      <c r="B949" s="11">
        <v>3724</v>
      </c>
      <c r="C949" s="11">
        <f t="shared" si="494"/>
        <v>52449.500000000036</v>
      </c>
      <c r="D949" s="11">
        <f t="shared" si="495"/>
        <v>47952.500000000036</v>
      </c>
      <c r="E949" s="22">
        <v>8221</v>
      </c>
      <c r="F949" s="4">
        <f t="shared" si="488"/>
        <v>10</v>
      </c>
      <c r="G949" s="25">
        <f t="shared" si="489"/>
        <v>479525.00000000035</v>
      </c>
      <c r="H949" s="1">
        <f t="shared" si="490"/>
        <v>1</v>
      </c>
      <c r="I949" s="26">
        <f t="shared" si="491"/>
        <v>124060</v>
      </c>
      <c r="J949" s="26">
        <f t="shared" si="492"/>
        <v>603585.00000000035</v>
      </c>
      <c r="S949">
        <f t="shared" si="493"/>
        <v>23</v>
      </c>
    </row>
    <row r="950" spans="1:19" x14ac:dyDescent="0.25">
      <c r="A950" s="1">
        <v>159</v>
      </c>
      <c r="B950" s="11">
        <v>11305</v>
      </c>
      <c r="C950" s="11">
        <f t="shared" si="494"/>
        <v>47952.500000000036</v>
      </c>
      <c r="D950" s="11">
        <f t="shared" si="495"/>
        <v>51981.500000000036</v>
      </c>
      <c r="E950" s="22">
        <v>7276</v>
      </c>
      <c r="F950" s="4">
        <f t="shared" si="488"/>
        <v>10</v>
      </c>
      <c r="G950" s="25">
        <f t="shared" si="489"/>
        <v>519815.00000000035</v>
      </c>
      <c r="H950" s="1">
        <f t="shared" si="490"/>
        <v>1</v>
      </c>
      <c r="I950" s="26">
        <f t="shared" si="491"/>
        <v>124060</v>
      </c>
      <c r="J950" s="26">
        <f t="shared" si="492"/>
        <v>643875.00000000035</v>
      </c>
      <c r="S950">
        <f t="shared" si="493"/>
        <v>23</v>
      </c>
    </row>
    <row r="951" spans="1:19" x14ac:dyDescent="0.25">
      <c r="A951" s="1">
        <v>160</v>
      </c>
      <c r="B951" s="11">
        <v>12066.2</v>
      </c>
      <c r="C951" s="11">
        <f t="shared" si="494"/>
        <v>51981.500000000036</v>
      </c>
      <c r="D951" s="11">
        <f t="shared" si="495"/>
        <v>64047.700000000041</v>
      </c>
      <c r="E951" s="22">
        <v>0</v>
      </c>
      <c r="F951" s="4">
        <f t="shared" si="488"/>
        <v>10</v>
      </c>
      <c r="G951" s="25">
        <f t="shared" si="489"/>
        <v>640477.00000000047</v>
      </c>
      <c r="H951" s="1">
        <f t="shared" si="490"/>
        <v>1</v>
      </c>
      <c r="I951" s="26">
        <f t="shared" si="491"/>
        <v>124060</v>
      </c>
      <c r="J951" s="26">
        <f t="shared" si="492"/>
        <v>764537.00000000047</v>
      </c>
      <c r="S951">
        <f t="shared" si="493"/>
        <v>23</v>
      </c>
    </row>
    <row r="952" spans="1:19" x14ac:dyDescent="0.25">
      <c r="A952" s="1">
        <v>161</v>
      </c>
      <c r="B952" s="11">
        <v>8690</v>
      </c>
      <c r="C952" s="11">
        <f t="shared" si="494"/>
        <v>64047.700000000041</v>
      </c>
      <c r="D952" s="11">
        <f t="shared" si="495"/>
        <v>63242.700000000041</v>
      </c>
      <c r="E952" s="22">
        <v>9495</v>
      </c>
      <c r="F952" s="4">
        <f t="shared" si="488"/>
        <v>10</v>
      </c>
      <c r="G952" s="25">
        <f t="shared" si="489"/>
        <v>632427.00000000047</v>
      </c>
      <c r="H952" s="1">
        <f t="shared" si="490"/>
        <v>1</v>
      </c>
      <c r="I952" s="26">
        <f t="shared" si="491"/>
        <v>124060</v>
      </c>
      <c r="J952" s="26">
        <f t="shared" si="492"/>
        <v>756487.00000000047</v>
      </c>
      <c r="S952">
        <f t="shared" si="493"/>
        <v>23</v>
      </c>
    </row>
    <row r="953" spans="1:19" x14ac:dyDescent="0.25">
      <c r="A953" s="1">
        <v>162</v>
      </c>
      <c r="B953" s="11">
        <v>5440</v>
      </c>
      <c r="C953" s="11">
        <f t="shared" si="494"/>
        <v>63242.700000000041</v>
      </c>
      <c r="D953" s="11">
        <f t="shared" si="495"/>
        <v>60547.700000000041</v>
      </c>
      <c r="E953" s="22">
        <v>8135</v>
      </c>
      <c r="F953" s="4">
        <f t="shared" si="488"/>
        <v>10</v>
      </c>
      <c r="G953" s="25">
        <f t="shared" si="489"/>
        <v>605477.00000000047</v>
      </c>
      <c r="H953" s="1">
        <f t="shared" si="490"/>
        <v>1</v>
      </c>
      <c r="I953" s="26">
        <f t="shared" si="491"/>
        <v>124060</v>
      </c>
      <c r="J953" s="26">
        <f t="shared" si="492"/>
        <v>729537.00000000047</v>
      </c>
      <c r="S953">
        <f t="shared" si="493"/>
        <v>24</v>
      </c>
    </row>
    <row r="954" spans="1:19" x14ac:dyDescent="0.25">
      <c r="A954" s="1">
        <v>163</v>
      </c>
      <c r="B954" s="11">
        <v>0</v>
      </c>
      <c r="C954" s="11">
        <f t="shared" si="494"/>
        <v>60547.700000000041</v>
      </c>
      <c r="D954" s="11">
        <f t="shared" si="495"/>
        <v>60547.700000000041</v>
      </c>
      <c r="E954" s="22">
        <v>0</v>
      </c>
      <c r="F954" s="4">
        <f t="shared" si="488"/>
        <v>10</v>
      </c>
      <c r="G954" s="25">
        <f t="shared" si="489"/>
        <v>605477.00000000047</v>
      </c>
      <c r="H954" s="1">
        <f t="shared" si="490"/>
        <v>0</v>
      </c>
      <c r="I954" s="26">
        <f t="shared" si="491"/>
        <v>0</v>
      </c>
      <c r="J954" s="26">
        <f t="shared" si="492"/>
        <v>605477.00000000047</v>
      </c>
      <c r="S954">
        <f t="shared" si="493"/>
        <v>24</v>
      </c>
    </row>
    <row r="955" spans="1:19" x14ac:dyDescent="0.25">
      <c r="A955" s="1">
        <v>164</v>
      </c>
      <c r="B955" s="11">
        <v>21480</v>
      </c>
      <c r="C955" s="11">
        <f t="shared" si="494"/>
        <v>60547.700000000041</v>
      </c>
      <c r="D955" s="11">
        <f t="shared" si="495"/>
        <v>73533.700000000041</v>
      </c>
      <c r="E955" s="22">
        <v>8494</v>
      </c>
      <c r="F955" s="4">
        <f t="shared" si="488"/>
        <v>10</v>
      </c>
      <c r="G955" s="25">
        <f t="shared" si="489"/>
        <v>735337.00000000047</v>
      </c>
      <c r="H955" s="1">
        <f t="shared" si="490"/>
        <v>1</v>
      </c>
      <c r="I955" s="26">
        <f t="shared" si="491"/>
        <v>124060</v>
      </c>
      <c r="J955" s="26">
        <f t="shared" si="492"/>
        <v>859397.00000000047</v>
      </c>
      <c r="S955">
        <f t="shared" si="493"/>
        <v>24</v>
      </c>
    </row>
    <row r="956" spans="1:19" x14ac:dyDescent="0.25">
      <c r="A956" s="1">
        <v>165</v>
      </c>
      <c r="B956" s="11">
        <v>3470</v>
      </c>
      <c r="C956" s="11">
        <f t="shared" si="494"/>
        <v>73533.700000000041</v>
      </c>
      <c r="D956" s="11">
        <f t="shared" si="495"/>
        <v>67401.700000000041</v>
      </c>
      <c r="E956" s="22">
        <v>9602</v>
      </c>
      <c r="F956" s="4">
        <f t="shared" si="488"/>
        <v>10</v>
      </c>
      <c r="G956" s="25">
        <f t="shared" si="489"/>
        <v>674017.00000000047</v>
      </c>
      <c r="H956" s="1">
        <f t="shared" si="490"/>
        <v>1</v>
      </c>
      <c r="I956" s="26">
        <f t="shared" si="491"/>
        <v>124060</v>
      </c>
      <c r="J956" s="26">
        <f t="shared" si="492"/>
        <v>798077.00000000047</v>
      </c>
      <c r="S956">
        <f t="shared" si="493"/>
        <v>24</v>
      </c>
    </row>
    <row r="957" spans="1:19" x14ac:dyDescent="0.25">
      <c r="A957" s="1">
        <v>166</v>
      </c>
      <c r="B957" s="11">
        <v>11310</v>
      </c>
      <c r="C957" s="11">
        <f t="shared" si="494"/>
        <v>67401.700000000041</v>
      </c>
      <c r="D957" s="11">
        <f t="shared" si="495"/>
        <v>70941.700000000041</v>
      </c>
      <c r="E957" s="22">
        <v>7770</v>
      </c>
      <c r="F957" s="4">
        <f t="shared" si="488"/>
        <v>10</v>
      </c>
      <c r="G957" s="25">
        <f t="shared" si="489"/>
        <v>709417.00000000047</v>
      </c>
      <c r="H957" s="1">
        <f t="shared" si="490"/>
        <v>1</v>
      </c>
      <c r="I957" s="26">
        <f t="shared" si="491"/>
        <v>124060</v>
      </c>
      <c r="J957" s="26">
        <f t="shared" si="492"/>
        <v>833477.00000000047</v>
      </c>
      <c r="S957">
        <f t="shared" si="493"/>
        <v>24</v>
      </c>
    </row>
    <row r="958" spans="1:19" x14ac:dyDescent="0.25">
      <c r="A958" s="1">
        <v>167</v>
      </c>
      <c r="B958" s="11">
        <v>11270</v>
      </c>
      <c r="C958" s="11">
        <f t="shared" si="494"/>
        <v>70941.700000000041</v>
      </c>
      <c r="D958" s="11">
        <f t="shared" si="495"/>
        <v>74088.700000000041</v>
      </c>
      <c r="E958" s="22">
        <v>8123</v>
      </c>
      <c r="F958" s="4">
        <f t="shared" si="488"/>
        <v>10</v>
      </c>
      <c r="G958" s="25">
        <f t="shared" si="489"/>
        <v>740887.00000000047</v>
      </c>
      <c r="H958" s="1">
        <f t="shared" si="490"/>
        <v>1</v>
      </c>
      <c r="I958" s="26">
        <f t="shared" si="491"/>
        <v>124060</v>
      </c>
      <c r="J958" s="26">
        <f t="shared" si="492"/>
        <v>864947.00000000047</v>
      </c>
      <c r="S958">
        <f t="shared" si="493"/>
        <v>24</v>
      </c>
    </row>
    <row r="959" spans="1:19" x14ac:dyDescent="0.25">
      <c r="A959" s="1">
        <v>168</v>
      </c>
      <c r="B959" s="11">
        <v>11060</v>
      </c>
      <c r="C959" s="11">
        <f t="shared" si="494"/>
        <v>74088.700000000041</v>
      </c>
      <c r="D959" s="11">
        <f t="shared" si="495"/>
        <v>76670.700000000041</v>
      </c>
      <c r="E959" s="22">
        <v>8478</v>
      </c>
      <c r="F959" s="4">
        <f t="shared" si="488"/>
        <v>10</v>
      </c>
      <c r="G959" s="25">
        <f t="shared" si="489"/>
        <v>766707.00000000047</v>
      </c>
      <c r="H959" s="1">
        <f t="shared" si="490"/>
        <v>1</v>
      </c>
      <c r="I959" s="26">
        <f t="shared" si="491"/>
        <v>124060</v>
      </c>
      <c r="J959" s="26">
        <f t="shared" si="492"/>
        <v>890767.00000000047</v>
      </c>
      <c r="S959">
        <f t="shared" si="493"/>
        <v>24</v>
      </c>
    </row>
    <row r="960" spans="1:19" x14ac:dyDescent="0.25">
      <c r="A960" s="1">
        <v>169</v>
      </c>
      <c r="B960" s="11">
        <v>0</v>
      </c>
      <c r="C960" s="11">
        <f t="shared" si="494"/>
        <v>76670.700000000041</v>
      </c>
      <c r="D960" s="11">
        <f t="shared" si="495"/>
        <v>66767.700000000041</v>
      </c>
      <c r="E960" s="22">
        <v>9903</v>
      </c>
      <c r="F960" s="4">
        <f t="shared" si="488"/>
        <v>10</v>
      </c>
      <c r="G960" s="25">
        <f t="shared" si="489"/>
        <v>667677.00000000047</v>
      </c>
      <c r="H960" s="1">
        <f t="shared" si="490"/>
        <v>0</v>
      </c>
      <c r="I960" s="26">
        <f t="shared" si="491"/>
        <v>0</v>
      </c>
      <c r="J960" s="26">
        <f t="shared" si="492"/>
        <v>667677.00000000047</v>
      </c>
      <c r="S960">
        <f t="shared" si="493"/>
        <v>25</v>
      </c>
    </row>
    <row r="961" spans="1:19" x14ac:dyDescent="0.25">
      <c r="A961" s="1">
        <v>170</v>
      </c>
      <c r="B961" s="11">
        <v>0</v>
      </c>
      <c r="C961" s="11">
        <f t="shared" si="494"/>
        <v>66767.700000000041</v>
      </c>
      <c r="D961" s="11">
        <f t="shared" si="495"/>
        <v>66767.700000000041</v>
      </c>
      <c r="E961" s="22">
        <v>0</v>
      </c>
      <c r="F961" s="4">
        <f t="shared" si="488"/>
        <v>10</v>
      </c>
      <c r="G961" s="25">
        <f t="shared" si="489"/>
        <v>667677.00000000047</v>
      </c>
      <c r="H961" s="1">
        <f t="shared" si="490"/>
        <v>0</v>
      </c>
      <c r="I961" s="26">
        <f t="shared" si="491"/>
        <v>0</v>
      </c>
      <c r="J961" s="26">
        <f t="shared" si="492"/>
        <v>667677.00000000047</v>
      </c>
      <c r="S961">
        <f t="shared" si="493"/>
        <v>25</v>
      </c>
    </row>
    <row r="962" spans="1:19" x14ac:dyDescent="0.25">
      <c r="A962" s="1">
        <v>171</v>
      </c>
      <c r="B962" s="11">
        <v>0</v>
      </c>
      <c r="C962" s="11">
        <f t="shared" si="494"/>
        <v>66767.700000000041</v>
      </c>
      <c r="D962" s="11">
        <f t="shared" si="495"/>
        <v>58671.700000000041</v>
      </c>
      <c r="E962" s="22">
        <v>8096</v>
      </c>
      <c r="F962" s="4">
        <f t="shared" si="488"/>
        <v>10</v>
      </c>
      <c r="G962" s="25">
        <f t="shared" si="489"/>
        <v>586717.00000000047</v>
      </c>
      <c r="H962" s="1">
        <f t="shared" si="490"/>
        <v>0</v>
      </c>
      <c r="I962" s="26">
        <f t="shared" si="491"/>
        <v>0</v>
      </c>
      <c r="J962" s="26">
        <f t="shared" si="492"/>
        <v>586717.00000000047</v>
      </c>
      <c r="S962">
        <f t="shared" si="493"/>
        <v>25</v>
      </c>
    </row>
    <row r="963" spans="1:19" x14ac:dyDescent="0.25">
      <c r="A963" s="1">
        <v>172</v>
      </c>
      <c r="B963" s="11">
        <v>0</v>
      </c>
      <c r="C963" s="11">
        <f t="shared" si="494"/>
        <v>58671.700000000041</v>
      </c>
      <c r="D963" s="11">
        <f t="shared" si="495"/>
        <v>51087.700000000041</v>
      </c>
      <c r="E963" s="22">
        <v>7584</v>
      </c>
      <c r="F963" s="4">
        <f t="shared" si="488"/>
        <v>10</v>
      </c>
      <c r="G963" s="25">
        <f t="shared" si="489"/>
        <v>510877.00000000041</v>
      </c>
      <c r="H963" s="1">
        <f t="shared" si="490"/>
        <v>0</v>
      </c>
      <c r="I963" s="26">
        <f t="shared" si="491"/>
        <v>0</v>
      </c>
      <c r="J963" s="26">
        <f t="shared" si="492"/>
        <v>510877.00000000041</v>
      </c>
      <c r="S963">
        <f t="shared" si="493"/>
        <v>25</v>
      </c>
    </row>
    <row r="964" spans="1:19" x14ac:dyDescent="0.25">
      <c r="A964" s="1">
        <v>173</v>
      </c>
      <c r="B964" s="11">
        <v>0</v>
      </c>
      <c r="C964" s="11">
        <f t="shared" si="494"/>
        <v>51087.700000000041</v>
      </c>
      <c r="D964" s="11">
        <f t="shared" si="495"/>
        <v>42758.700000000041</v>
      </c>
      <c r="E964" s="22">
        <v>8329</v>
      </c>
      <c r="F964" s="4">
        <f t="shared" si="488"/>
        <v>10</v>
      </c>
      <c r="G964" s="25">
        <f t="shared" si="489"/>
        <v>427587.00000000041</v>
      </c>
      <c r="H964" s="1">
        <f t="shared" si="490"/>
        <v>0</v>
      </c>
      <c r="I964" s="26">
        <f t="shared" si="491"/>
        <v>0</v>
      </c>
      <c r="J964" s="26">
        <f t="shared" si="492"/>
        <v>427587.00000000041</v>
      </c>
      <c r="S964">
        <f t="shared" si="493"/>
        <v>25</v>
      </c>
    </row>
    <row r="965" spans="1:19" x14ac:dyDescent="0.25">
      <c r="A965" s="1">
        <v>174</v>
      </c>
      <c r="B965" s="11">
        <v>0</v>
      </c>
      <c r="C965" s="11">
        <f t="shared" si="494"/>
        <v>42758.700000000041</v>
      </c>
      <c r="D965" s="11">
        <f t="shared" si="495"/>
        <v>33392.700000000041</v>
      </c>
      <c r="E965" s="22">
        <v>9366</v>
      </c>
      <c r="F965" s="4">
        <f t="shared" si="488"/>
        <v>10</v>
      </c>
      <c r="G965" s="25">
        <f t="shared" si="489"/>
        <v>333927.00000000041</v>
      </c>
      <c r="H965" s="1">
        <f t="shared" si="490"/>
        <v>0</v>
      </c>
      <c r="I965" s="26">
        <f t="shared" si="491"/>
        <v>0</v>
      </c>
      <c r="J965" s="26">
        <f t="shared" si="492"/>
        <v>333927.00000000041</v>
      </c>
      <c r="S965">
        <f t="shared" si="493"/>
        <v>25</v>
      </c>
    </row>
    <row r="966" spans="1:19" x14ac:dyDescent="0.25">
      <c r="A966" s="1">
        <v>175</v>
      </c>
      <c r="B966" s="11">
        <v>0</v>
      </c>
      <c r="C966" s="11">
        <f t="shared" si="494"/>
        <v>33392.700000000041</v>
      </c>
      <c r="D966" s="11">
        <f t="shared" si="495"/>
        <v>23993.700000000041</v>
      </c>
      <c r="E966" s="22">
        <v>9399</v>
      </c>
      <c r="F966" s="4">
        <f t="shared" si="488"/>
        <v>10</v>
      </c>
      <c r="G966" s="25">
        <f t="shared" si="489"/>
        <v>239937.00000000041</v>
      </c>
      <c r="H966" s="1">
        <f t="shared" si="490"/>
        <v>0</v>
      </c>
      <c r="I966" s="26">
        <f t="shared" si="491"/>
        <v>0</v>
      </c>
      <c r="J966" s="26">
        <f t="shared" si="492"/>
        <v>239937.00000000041</v>
      </c>
      <c r="S966">
        <f t="shared" si="493"/>
        <v>25</v>
      </c>
    </row>
    <row r="967" spans="1:19" x14ac:dyDescent="0.25">
      <c r="A967" s="1">
        <v>176</v>
      </c>
      <c r="B967" s="11">
        <v>4019.9999999999995</v>
      </c>
      <c r="C967" s="11">
        <f t="shared" si="494"/>
        <v>23993.700000000041</v>
      </c>
      <c r="D967" s="11">
        <f t="shared" si="495"/>
        <v>20458.700000000041</v>
      </c>
      <c r="E967" s="22">
        <v>7555</v>
      </c>
      <c r="F967" s="4">
        <f t="shared" si="488"/>
        <v>10</v>
      </c>
      <c r="G967" s="25">
        <f t="shared" si="489"/>
        <v>204587.00000000041</v>
      </c>
      <c r="H967" s="1">
        <f t="shared" si="490"/>
        <v>1</v>
      </c>
      <c r="I967" s="26">
        <f t="shared" si="491"/>
        <v>124060</v>
      </c>
      <c r="J967" s="26">
        <f t="shared" si="492"/>
        <v>328647.00000000041</v>
      </c>
      <c r="S967">
        <f t="shared" si="493"/>
        <v>26</v>
      </c>
    </row>
    <row r="968" spans="1:19" x14ac:dyDescent="0.25">
      <c r="A968" s="1">
        <v>177</v>
      </c>
      <c r="B968" s="11">
        <v>3798.4</v>
      </c>
      <c r="C968" s="11">
        <f t="shared" si="494"/>
        <v>20458.700000000041</v>
      </c>
      <c r="D968" s="11">
        <f t="shared" si="495"/>
        <v>24257.100000000042</v>
      </c>
      <c r="E968" s="22">
        <v>0</v>
      </c>
      <c r="F968" s="4">
        <f t="shared" si="488"/>
        <v>10</v>
      </c>
      <c r="G968" s="25">
        <f t="shared" si="489"/>
        <v>242571.00000000041</v>
      </c>
      <c r="H968" s="1">
        <f t="shared" si="490"/>
        <v>1</v>
      </c>
      <c r="I968" s="26">
        <f t="shared" si="491"/>
        <v>124060</v>
      </c>
      <c r="J968" s="26">
        <f t="shared" si="492"/>
        <v>366631.00000000041</v>
      </c>
      <c r="S968">
        <f t="shared" si="493"/>
        <v>26</v>
      </c>
    </row>
    <row r="969" spans="1:19" x14ac:dyDescent="0.25">
      <c r="A969" s="1">
        <v>178</v>
      </c>
      <c r="B969" s="11">
        <v>4020.4000000000005</v>
      </c>
      <c r="C969" s="11">
        <f t="shared" si="494"/>
        <v>24257.100000000042</v>
      </c>
      <c r="D969" s="11">
        <f t="shared" si="495"/>
        <v>21139.500000000044</v>
      </c>
      <c r="E969" s="22">
        <v>7138</v>
      </c>
      <c r="F969" s="4">
        <f t="shared" si="488"/>
        <v>10</v>
      </c>
      <c r="G969" s="25">
        <f t="shared" si="489"/>
        <v>211395.00000000044</v>
      </c>
      <c r="H969" s="1">
        <f t="shared" si="490"/>
        <v>1</v>
      </c>
      <c r="I969" s="26">
        <f t="shared" si="491"/>
        <v>124060</v>
      </c>
      <c r="J969" s="26">
        <f t="shared" si="492"/>
        <v>335455.00000000047</v>
      </c>
      <c r="S969">
        <f t="shared" si="493"/>
        <v>26</v>
      </c>
    </row>
    <row r="970" spans="1:19" x14ac:dyDescent="0.25">
      <c r="A970" s="1">
        <v>179</v>
      </c>
      <c r="B970" s="11">
        <v>1988.8</v>
      </c>
      <c r="C970" s="11">
        <f t="shared" si="494"/>
        <v>21139.500000000044</v>
      </c>
      <c r="D970" s="11">
        <f t="shared" si="495"/>
        <v>14478.300000000043</v>
      </c>
      <c r="E970" s="22">
        <v>8650</v>
      </c>
      <c r="F970" s="4">
        <f t="shared" si="488"/>
        <v>10</v>
      </c>
      <c r="G970" s="25">
        <f t="shared" si="489"/>
        <v>144783.00000000044</v>
      </c>
      <c r="H970" s="1">
        <f t="shared" si="490"/>
        <v>1</v>
      </c>
      <c r="I970" s="26">
        <f t="shared" si="491"/>
        <v>124060</v>
      </c>
      <c r="J970" s="26">
        <f t="shared" si="492"/>
        <v>268843.00000000047</v>
      </c>
      <c r="O970">
        <f>O972/$M$794</f>
        <v>21</v>
      </c>
      <c r="S970">
        <f t="shared" si="493"/>
        <v>26</v>
      </c>
    </row>
    <row r="971" spans="1:19" x14ac:dyDescent="0.25">
      <c r="A971" s="1">
        <v>180</v>
      </c>
      <c r="B971" s="11">
        <v>10595.8</v>
      </c>
      <c r="C971" s="11">
        <f t="shared" si="494"/>
        <v>14478.300000000043</v>
      </c>
      <c r="D971" s="11">
        <f t="shared" si="495"/>
        <v>16062.100000000042</v>
      </c>
      <c r="E971" s="22">
        <v>9012</v>
      </c>
      <c r="F971" s="4">
        <f t="shared" si="488"/>
        <v>10</v>
      </c>
      <c r="G971" s="25">
        <f t="shared" si="489"/>
        <v>160621.00000000041</v>
      </c>
      <c r="H971" s="1">
        <f t="shared" si="490"/>
        <v>1</v>
      </c>
      <c r="I971" s="26">
        <f t="shared" si="491"/>
        <v>124060</v>
      </c>
      <c r="J971" s="26">
        <f t="shared" si="492"/>
        <v>284681.00000000041</v>
      </c>
      <c r="S971">
        <f t="shared" si="493"/>
        <v>26</v>
      </c>
    </row>
    <row r="972" spans="1:19" ht="15.75" thickBot="1" x14ac:dyDescent="0.3">
      <c r="A972" s="29">
        <v>181</v>
      </c>
      <c r="B972" s="21">
        <v>4766.3999999999996</v>
      </c>
      <c r="C972" s="21">
        <f t="shared" si="494"/>
        <v>16062.100000000042</v>
      </c>
      <c r="D972" s="21">
        <f t="shared" si="495"/>
        <v>11242.500000000044</v>
      </c>
      <c r="E972" s="23">
        <v>9586</v>
      </c>
      <c r="F972" s="4">
        <f t="shared" si="488"/>
        <v>10</v>
      </c>
      <c r="G972" s="43">
        <f t="shared" si="489"/>
        <v>112425.00000000044</v>
      </c>
      <c r="H972" s="29">
        <f t="shared" si="490"/>
        <v>1</v>
      </c>
      <c r="I972" s="26">
        <f t="shared" si="491"/>
        <v>124060</v>
      </c>
      <c r="J972" s="30">
        <f t="shared" si="492"/>
        <v>236485.00000000044</v>
      </c>
      <c r="K972" s="31">
        <f>SUM(J943:J972)</f>
        <v>17164204.000000004</v>
      </c>
      <c r="L972" s="32" t="s">
        <v>114</v>
      </c>
      <c r="M972" s="28">
        <f>SUM(G943:G972)</f>
        <v>14558944.000000004</v>
      </c>
      <c r="N972" s="33" t="s">
        <v>70</v>
      </c>
      <c r="O972" s="34">
        <f>SUM(I943:I972)</f>
        <v>2605260</v>
      </c>
      <c r="S972">
        <f t="shared" si="493"/>
        <v>26</v>
      </c>
    </row>
    <row r="973" spans="1:19" x14ac:dyDescent="0.25">
      <c r="A973" s="36">
        <v>182</v>
      </c>
      <c r="B973" s="22">
        <v>14375.4</v>
      </c>
      <c r="C973" s="22">
        <f t="shared" si="494"/>
        <v>11242.500000000044</v>
      </c>
      <c r="D973" s="22">
        <f t="shared" si="495"/>
        <v>16951.900000000045</v>
      </c>
      <c r="E973" s="22">
        <v>8666</v>
      </c>
      <c r="F973" s="4">
        <f t="shared" si="488"/>
        <v>10</v>
      </c>
      <c r="G973" s="44">
        <f t="shared" si="489"/>
        <v>169519.00000000047</v>
      </c>
      <c r="H973" s="36">
        <f t="shared" si="490"/>
        <v>1</v>
      </c>
      <c r="I973" s="26">
        <f t="shared" si="491"/>
        <v>124060</v>
      </c>
      <c r="J973" s="37">
        <f t="shared" si="492"/>
        <v>293579.00000000047</v>
      </c>
      <c r="S973">
        <f t="shared" si="493"/>
        <v>26</v>
      </c>
    </row>
    <row r="974" spans="1:19" x14ac:dyDescent="0.25">
      <c r="A974" s="1">
        <v>183</v>
      </c>
      <c r="B974" s="11">
        <v>12601.4</v>
      </c>
      <c r="C974" s="11">
        <f t="shared" si="494"/>
        <v>16951.900000000045</v>
      </c>
      <c r="D974" s="11">
        <f t="shared" si="495"/>
        <v>22781.300000000047</v>
      </c>
      <c r="E974" s="22">
        <v>6772</v>
      </c>
      <c r="F974" s="4">
        <f t="shared" si="488"/>
        <v>10</v>
      </c>
      <c r="G974" s="25">
        <f t="shared" si="489"/>
        <v>227813.00000000047</v>
      </c>
      <c r="H974" s="1">
        <f t="shared" si="490"/>
        <v>1</v>
      </c>
      <c r="I974" s="26">
        <f t="shared" si="491"/>
        <v>124060</v>
      </c>
      <c r="J974" s="26">
        <f t="shared" si="492"/>
        <v>351873.00000000047</v>
      </c>
      <c r="S974">
        <f t="shared" si="493"/>
        <v>27</v>
      </c>
    </row>
    <row r="975" spans="1:19" x14ac:dyDescent="0.25">
      <c r="A975" s="1">
        <v>184</v>
      </c>
      <c r="B975" s="11">
        <v>0</v>
      </c>
      <c r="C975" s="11">
        <f t="shared" si="494"/>
        <v>22781.300000000047</v>
      </c>
      <c r="D975" s="11">
        <f t="shared" si="495"/>
        <v>22781.300000000047</v>
      </c>
      <c r="E975" s="22">
        <v>0</v>
      </c>
      <c r="F975" s="4">
        <f t="shared" si="488"/>
        <v>10</v>
      </c>
      <c r="G975" s="25">
        <f t="shared" si="489"/>
        <v>227813.00000000047</v>
      </c>
      <c r="H975" s="1">
        <f t="shared" si="490"/>
        <v>0</v>
      </c>
      <c r="I975" s="26">
        <f t="shared" si="491"/>
        <v>0</v>
      </c>
      <c r="J975" s="26">
        <f t="shared" si="492"/>
        <v>227813.00000000047</v>
      </c>
      <c r="S975">
        <f t="shared" si="493"/>
        <v>27</v>
      </c>
    </row>
    <row r="976" spans="1:19" x14ac:dyDescent="0.25">
      <c r="A976" s="1">
        <v>185</v>
      </c>
      <c r="B976" s="11">
        <v>10740.2</v>
      </c>
      <c r="C976" s="11">
        <f t="shared" si="494"/>
        <v>22781.300000000047</v>
      </c>
      <c r="D976" s="11">
        <f t="shared" si="495"/>
        <v>25203.500000000044</v>
      </c>
      <c r="E976" s="22">
        <v>8318</v>
      </c>
      <c r="F976" s="4">
        <f t="shared" si="488"/>
        <v>10</v>
      </c>
      <c r="G976" s="25">
        <f t="shared" si="489"/>
        <v>252035.00000000044</v>
      </c>
      <c r="H976" s="1">
        <f t="shared" si="490"/>
        <v>1</v>
      </c>
      <c r="I976" s="26">
        <f t="shared" si="491"/>
        <v>124060</v>
      </c>
      <c r="J976" s="26">
        <f t="shared" si="492"/>
        <v>376095.00000000047</v>
      </c>
      <c r="S976">
        <f t="shared" si="493"/>
        <v>27</v>
      </c>
    </row>
    <row r="977" spans="1:19" x14ac:dyDescent="0.25">
      <c r="A977" s="1">
        <v>186</v>
      </c>
      <c r="B977" s="11">
        <v>11910</v>
      </c>
      <c r="C977" s="11">
        <f t="shared" si="494"/>
        <v>25203.500000000044</v>
      </c>
      <c r="D977" s="11">
        <f t="shared" si="495"/>
        <v>28365.500000000044</v>
      </c>
      <c r="E977" s="22">
        <v>8748</v>
      </c>
      <c r="F977" s="4">
        <f t="shared" si="488"/>
        <v>10</v>
      </c>
      <c r="G977" s="25">
        <f t="shared" si="489"/>
        <v>283655.00000000047</v>
      </c>
      <c r="H977" s="1">
        <f t="shared" si="490"/>
        <v>1</v>
      </c>
      <c r="I977" s="26">
        <f t="shared" si="491"/>
        <v>124060</v>
      </c>
      <c r="J977" s="26">
        <f t="shared" si="492"/>
        <v>407715.00000000047</v>
      </c>
      <c r="S977">
        <f t="shared" si="493"/>
        <v>27</v>
      </c>
    </row>
    <row r="978" spans="1:19" x14ac:dyDescent="0.25">
      <c r="A978" s="1">
        <v>187</v>
      </c>
      <c r="B978" s="11">
        <v>0</v>
      </c>
      <c r="C978" s="11">
        <f t="shared" si="494"/>
        <v>28365.500000000044</v>
      </c>
      <c r="D978" s="11">
        <f t="shared" si="495"/>
        <v>20402.500000000044</v>
      </c>
      <c r="E978" s="22">
        <v>7963</v>
      </c>
      <c r="F978" s="4">
        <f t="shared" si="488"/>
        <v>10</v>
      </c>
      <c r="G978" s="25">
        <f t="shared" si="489"/>
        <v>204025.00000000044</v>
      </c>
      <c r="H978" s="1">
        <f t="shared" si="490"/>
        <v>0</v>
      </c>
      <c r="I978" s="26">
        <f t="shared" si="491"/>
        <v>0</v>
      </c>
      <c r="J978" s="26">
        <f t="shared" si="492"/>
        <v>204025.00000000044</v>
      </c>
      <c r="S978">
        <f t="shared" si="493"/>
        <v>27</v>
      </c>
    </row>
    <row r="979" spans="1:19" x14ac:dyDescent="0.25">
      <c r="A979" s="1">
        <v>188</v>
      </c>
      <c r="B979" s="11">
        <v>6000</v>
      </c>
      <c r="C979" s="11">
        <f t="shared" si="494"/>
        <v>20402.500000000044</v>
      </c>
      <c r="D979" s="11">
        <f t="shared" si="495"/>
        <v>17705.500000000044</v>
      </c>
      <c r="E979" s="22">
        <v>8697</v>
      </c>
      <c r="F979" s="4">
        <f t="shared" si="488"/>
        <v>10</v>
      </c>
      <c r="G979" s="25">
        <f t="shared" si="489"/>
        <v>177055.00000000044</v>
      </c>
      <c r="H979" s="1">
        <f t="shared" si="490"/>
        <v>1</v>
      </c>
      <c r="I979" s="26">
        <f t="shared" si="491"/>
        <v>124060</v>
      </c>
      <c r="J979" s="26">
        <f t="shared" si="492"/>
        <v>301115.00000000047</v>
      </c>
      <c r="S979">
        <f t="shared" si="493"/>
        <v>27</v>
      </c>
    </row>
    <row r="980" spans="1:19" x14ac:dyDescent="0.25">
      <c r="A980" s="1">
        <v>189</v>
      </c>
      <c r="B980" s="11">
        <v>4610</v>
      </c>
      <c r="C980" s="11">
        <f t="shared" si="494"/>
        <v>17705.500000000044</v>
      </c>
      <c r="D980" s="11">
        <f t="shared" si="495"/>
        <v>13534.500000000044</v>
      </c>
      <c r="E980" s="22">
        <v>8781</v>
      </c>
      <c r="F980" s="4">
        <f t="shared" si="488"/>
        <v>10</v>
      </c>
      <c r="G980" s="25">
        <f t="shared" si="489"/>
        <v>135345.00000000044</v>
      </c>
      <c r="H980" s="1">
        <f t="shared" si="490"/>
        <v>1</v>
      </c>
      <c r="I980" s="26">
        <f t="shared" si="491"/>
        <v>124060</v>
      </c>
      <c r="J980" s="26">
        <f t="shared" si="492"/>
        <v>259405.00000000044</v>
      </c>
      <c r="S980">
        <f t="shared" si="493"/>
        <v>27</v>
      </c>
    </row>
    <row r="981" spans="1:19" x14ac:dyDescent="0.25">
      <c r="A981" s="1">
        <v>190</v>
      </c>
      <c r="B981" s="11">
        <v>0</v>
      </c>
      <c r="C981" s="11">
        <f t="shared" si="494"/>
        <v>13534.500000000044</v>
      </c>
      <c r="D981" s="11">
        <f t="shared" si="495"/>
        <v>4682.5000000000437</v>
      </c>
      <c r="E981" s="22">
        <v>8852</v>
      </c>
      <c r="F981" s="4">
        <f t="shared" si="488"/>
        <v>10</v>
      </c>
      <c r="G981" s="25">
        <f t="shared" si="489"/>
        <v>46825.000000000437</v>
      </c>
      <c r="H981" s="1">
        <f t="shared" si="490"/>
        <v>0</v>
      </c>
      <c r="I981" s="26">
        <f t="shared" si="491"/>
        <v>0</v>
      </c>
      <c r="J981" s="26">
        <f t="shared" si="492"/>
        <v>46825.000000000437</v>
      </c>
      <c r="S981">
        <f t="shared" si="493"/>
        <v>28</v>
      </c>
    </row>
    <row r="982" spans="1:19" x14ac:dyDescent="0.25">
      <c r="A982" s="1">
        <v>191</v>
      </c>
      <c r="B982" s="11">
        <v>0</v>
      </c>
      <c r="C982" s="11">
        <f t="shared" si="494"/>
        <v>4682.5000000000437</v>
      </c>
      <c r="D982" s="11">
        <f t="shared" si="495"/>
        <v>4682.5000000000437</v>
      </c>
      <c r="E982" s="22">
        <v>0</v>
      </c>
      <c r="F982" s="4">
        <f t="shared" si="488"/>
        <v>10</v>
      </c>
      <c r="G982" s="25">
        <f t="shared" si="489"/>
        <v>46825.000000000437</v>
      </c>
      <c r="H982" s="1">
        <f t="shared" si="490"/>
        <v>0</v>
      </c>
      <c r="I982" s="26">
        <f t="shared" si="491"/>
        <v>0</v>
      </c>
      <c r="J982" s="26">
        <f t="shared" si="492"/>
        <v>46825.000000000437</v>
      </c>
      <c r="S982">
        <f t="shared" si="493"/>
        <v>28</v>
      </c>
    </row>
    <row r="983" spans="1:19" x14ac:dyDescent="0.25">
      <c r="A983" s="1">
        <v>192</v>
      </c>
      <c r="B983" s="11">
        <v>12349.4</v>
      </c>
      <c r="C983" s="11">
        <f t="shared" si="494"/>
        <v>4682.5000000000437</v>
      </c>
      <c r="D983" s="11">
        <f t="shared" si="495"/>
        <v>8403.9000000000451</v>
      </c>
      <c r="E983" s="22">
        <v>8628</v>
      </c>
      <c r="F983" s="4">
        <f t="shared" si="488"/>
        <v>10</v>
      </c>
      <c r="G983" s="25">
        <f t="shared" si="489"/>
        <v>84039.000000000451</v>
      </c>
      <c r="H983" s="1">
        <f t="shared" si="490"/>
        <v>1</v>
      </c>
      <c r="I983" s="26">
        <f t="shared" si="491"/>
        <v>124060</v>
      </c>
      <c r="J983" s="26">
        <f t="shared" si="492"/>
        <v>208099.00000000047</v>
      </c>
      <c r="S983">
        <f t="shared" si="493"/>
        <v>28</v>
      </c>
    </row>
    <row r="984" spans="1:19" x14ac:dyDescent="0.25">
      <c r="A984" s="1">
        <v>193</v>
      </c>
      <c r="B984" s="11">
        <v>12040</v>
      </c>
      <c r="C984" s="11">
        <f t="shared" si="494"/>
        <v>8403.9000000000451</v>
      </c>
      <c r="D984" s="11">
        <f t="shared" si="495"/>
        <v>10793.900000000045</v>
      </c>
      <c r="E984" s="22">
        <v>9650</v>
      </c>
      <c r="F984" s="4">
        <f t="shared" si="488"/>
        <v>10</v>
      </c>
      <c r="G984" s="25">
        <f t="shared" si="489"/>
        <v>107939.00000000045</v>
      </c>
      <c r="H984" s="1">
        <f t="shared" si="490"/>
        <v>1</v>
      </c>
      <c r="I984" s="26">
        <f t="shared" si="491"/>
        <v>124060</v>
      </c>
      <c r="J984" s="26">
        <f t="shared" si="492"/>
        <v>231999.00000000047</v>
      </c>
      <c r="S984">
        <f t="shared" si="493"/>
        <v>28</v>
      </c>
    </row>
    <row r="985" spans="1:19" x14ac:dyDescent="0.25">
      <c r="A985" s="1">
        <v>194</v>
      </c>
      <c r="B985" s="11">
        <v>7970</v>
      </c>
      <c r="C985" s="11">
        <f t="shared" si="494"/>
        <v>10793.900000000045</v>
      </c>
      <c r="D985" s="11">
        <f t="shared" si="495"/>
        <v>8901.9000000000451</v>
      </c>
      <c r="E985" s="22">
        <v>9862</v>
      </c>
      <c r="F985" s="4">
        <f t="shared" ref="F985:F1048" si="496">$M$793</f>
        <v>10</v>
      </c>
      <c r="G985" s="25">
        <f t="shared" ref="G985:G1048" si="497">D985*F985</f>
        <v>89019.000000000451</v>
      </c>
      <c r="H985" s="1">
        <f t="shared" ref="H985:H1048" si="498">IF(B985=0,0,1)</f>
        <v>1</v>
      </c>
      <c r="I985" s="26">
        <f t="shared" ref="I985:I1048" si="499">H985*$M$794</f>
        <v>124060</v>
      </c>
      <c r="J985" s="26">
        <f t="shared" ref="J985:J1048" si="500">G985+I985</f>
        <v>213079.00000000047</v>
      </c>
      <c r="S985">
        <f t="shared" ref="S985:S1048" si="501">S978+1</f>
        <v>28</v>
      </c>
    </row>
    <row r="986" spans="1:19" x14ac:dyDescent="0.25">
      <c r="A986" s="1">
        <v>195</v>
      </c>
      <c r="B986" s="11">
        <v>6725.2</v>
      </c>
      <c r="C986" s="11">
        <f t="shared" ref="C986:C1049" si="502">D985</f>
        <v>8901.9000000000451</v>
      </c>
      <c r="D986" s="11">
        <f t="shared" ref="D986:D1049" si="503">C986+B986-E986</f>
        <v>6459.1000000000458</v>
      </c>
      <c r="E986" s="22">
        <v>9168</v>
      </c>
      <c r="F986" s="4">
        <f t="shared" si="496"/>
        <v>10</v>
      </c>
      <c r="G986" s="25">
        <f t="shared" si="497"/>
        <v>64591.000000000458</v>
      </c>
      <c r="H986" s="1">
        <f t="shared" si="498"/>
        <v>1</v>
      </c>
      <c r="I986" s="26">
        <f t="shared" si="499"/>
        <v>124060</v>
      </c>
      <c r="J986" s="26">
        <f t="shared" si="500"/>
        <v>188651.00000000047</v>
      </c>
      <c r="S986">
        <f t="shared" si="501"/>
        <v>28</v>
      </c>
    </row>
    <row r="987" spans="1:19" x14ac:dyDescent="0.25">
      <c r="A987" s="1">
        <v>196</v>
      </c>
      <c r="B987" s="11">
        <v>8930</v>
      </c>
      <c r="C987" s="11">
        <f t="shared" si="502"/>
        <v>6459.1000000000458</v>
      </c>
      <c r="D987" s="11">
        <f t="shared" si="503"/>
        <v>6713.1000000000458</v>
      </c>
      <c r="E987" s="22">
        <v>8676</v>
      </c>
      <c r="F987" s="4">
        <f t="shared" si="496"/>
        <v>10</v>
      </c>
      <c r="G987" s="25">
        <f t="shared" si="497"/>
        <v>67131.000000000466</v>
      </c>
      <c r="H987" s="1">
        <f t="shared" si="498"/>
        <v>1</v>
      </c>
      <c r="I987" s="26">
        <f t="shared" si="499"/>
        <v>124060</v>
      </c>
      <c r="J987" s="26">
        <f t="shared" si="500"/>
        <v>191191.00000000047</v>
      </c>
      <c r="S987">
        <f t="shared" si="501"/>
        <v>28</v>
      </c>
    </row>
    <row r="988" spans="1:19" x14ac:dyDescent="0.25">
      <c r="A988" s="1">
        <v>197</v>
      </c>
      <c r="B988" s="11">
        <v>13210</v>
      </c>
      <c r="C988" s="11">
        <f t="shared" si="502"/>
        <v>6713.1000000000458</v>
      </c>
      <c r="D988" s="11">
        <f t="shared" si="503"/>
        <v>10296.100000000046</v>
      </c>
      <c r="E988" s="22">
        <v>9627</v>
      </c>
      <c r="F988" s="4">
        <f t="shared" si="496"/>
        <v>10</v>
      </c>
      <c r="G988" s="25">
        <f t="shared" si="497"/>
        <v>102961.00000000047</v>
      </c>
      <c r="H988" s="1">
        <f t="shared" si="498"/>
        <v>1</v>
      </c>
      <c r="I988" s="26">
        <f t="shared" si="499"/>
        <v>124060</v>
      </c>
      <c r="J988" s="26">
        <f t="shared" si="500"/>
        <v>227021.00000000047</v>
      </c>
      <c r="S988">
        <f t="shared" si="501"/>
        <v>29</v>
      </c>
    </row>
    <row r="989" spans="1:19" x14ac:dyDescent="0.25">
      <c r="A989" s="1">
        <v>198</v>
      </c>
      <c r="B989" s="11">
        <v>0</v>
      </c>
      <c r="C989" s="11">
        <f t="shared" si="502"/>
        <v>10296.100000000046</v>
      </c>
      <c r="D989" s="11">
        <f t="shared" si="503"/>
        <v>10296.100000000046</v>
      </c>
      <c r="E989" s="22">
        <v>0</v>
      </c>
      <c r="F989" s="4">
        <f t="shared" si="496"/>
        <v>10</v>
      </c>
      <c r="G989" s="25">
        <f t="shared" si="497"/>
        <v>102961.00000000047</v>
      </c>
      <c r="H989" s="1">
        <f t="shared" si="498"/>
        <v>0</v>
      </c>
      <c r="I989" s="26">
        <f t="shared" si="499"/>
        <v>0</v>
      </c>
      <c r="J989" s="26">
        <f t="shared" si="500"/>
        <v>102961.00000000047</v>
      </c>
      <c r="S989">
        <f t="shared" si="501"/>
        <v>29</v>
      </c>
    </row>
    <row r="990" spans="1:19" x14ac:dyDescent="0.25">
      <c r="A990" s="1">
        <v>199</v>
      </c>
      <c r="B990" s="11">
        <v>5744</v>
      </c>
      <c r="C990" s="11">
        <f t="shared" si="502"/>
        <v>10296.100000000046</v>
      </c>
      <c r="D990" s="11">
        <f t="shared" si="503"/>
        <v>8011.1000000000458</v>
      </c>
      <c r="E990" s="22">
        <v>8029</v>
      </c>
      <c r="F990" s="4">
        <f t="shared" si="496"/>
        <v>10</v>
      </c>
      <c r="G990" s="25">
        <f t="shared" si="497"/>
        <v>80111.000000000466</v>
      </c>
      <c r="H990" s="1">
        <f t="shared" si="498"/>
        <v>1</v>
      </c>
      <c r="I990" s="26">
        <f t="shared" si="499"/>
        <v>124060</v>
      </c>
      <c r="J990" s="26">
        <f t="shared" si="500"/>
        <v>204171.00000000047</v>
      </c>
      <c r="S990">
        <f t="shared" si="501"/>
        <v>29</v>
      </c>
    </row>
    <row r="991" spans="1:19" x14ac:dyDescent="0.25">
      <c r="A991" s="1">
        <v>200</v>
      </c>
      <c r="B991" s="11">
        <v>3325</v>
      </c>
      <c r="C991" s="11">
        <f t="shared" si="502"/>
        <v>8011.1000000000458</v>
      </c>
      <c r="D991" s="11">
        <f t="shared" si="503"/>
        <v>2890.1000000000458</v>
      </c>
      <c r="E991" s="22">
        <v>8446</v>
      </c>
      <c r="F991" s="4">
        <f t="shared" si="496"/>
        <v>10</v>
      </c>
      <c r="G991" s="25">
        <f t="shared" si="497"/>
        <v>28901.000000000458</v>
      </c>
      <c r="H991" s="1">
        <f t="shared" si="498"/>
        <v>1</v>
      </c>
      <c r="I991" s="26">
        <f t="shared" si="499"/>
        <v>124060</v>
      </c>
      <c r="J991" s="26">
        <f t="shared" si="500"/>
        <v>152961.00000000047</v>
      </c>
      <c r="S991">
        <f t="shared" si="501"/>
        <v>29</v>
      </c>
    </row>
    <row r="992" spans="1:19" x14ac:dyDescent="0.25">
      <c r="A992" s="1">
        <v>201</v>
      </c>
      <c r="B992" s="11">
        <v>12620</v>
      </c>
      <c r="C992" s="11">
        <f t="shared" si="502"/>
        <v>2890.1000000000458</v>
      </c>
      <c r="D992" s="11">
        <f t="shared" si="503"/>
        <v>8493.1000000000458</v>
      </c>
      <c r="E992" s="22">
        <v>7017</v>
      </c>
      <c r="F992" s="4">
        <f t="shared" si="496"/>
        <v>10</v>
      </c>
      <c r="G992" s="25">
        <f t="shared" si="497"/>
        <v>84931.000000000466</v>
      </c>
      <c r="H992" s="1">
        <f t="shared" si="498"/>
        <v>1</v>
      </c>
      <c r="I992" s="26">
        <f t="shared" si="499"/>
        <v>124060</v>
      </c>
      <c r="J992" s="26">
        <f t="shared" si="500"/>
        <v>208991.00000000047</v>
      </c>
      <c r="S992">
        <f t="shared" si="501"/>
        <v>29</v>
      </c>
    </row>
    <row r="993" spans="1:19" x14ac:dyDescent="0.25">
      <c r="A993" s="1">
        <v>202</v>
      </c>
      <c r="B993" s="11">
        <v>12550</v>
      </c>
      <c r="C993" s="11">
        <f t="shared" si="502"/>
        <v>8493.1000000000458</v>
      </c>
      <c r="D993" s="11">
        <f t="shared" si="503"/>
        <v>12669.100000000046</v>
      </c>
      <c r="E993" s="22">
        <v>8374</v>
      </c>
      <c r="F993" s="4">
        <f t="shared" si="496"/>
        <v>10</v>
      </c>
      <c r="G993" s="25">
        <f t="shared" si="497"/>
        <v>126691.00000000047</v>
      </c>
      <c r="H993" s="1">
        <f t="shared" si="498"/>
        <v>1</v>
      </c>
      <c r="I993" s="26">
        <f t="shared" si="499"/>
        <v>124060</v>
      </c>
      <c r="J993" s="26">
        <f t="shared" si="500"/>
        <v>250751.00000000047</v>
      </c>
      <c r="S993">
        <f t="shared" si="501"/>
        <v>29</v>
      </c>
    </row>
    <row r="994" spans="1:19" x14ac:dyDescent="0.25">
      <c r="A994" s="1">
        <v>203</v>
      </c>
      <c r="B994" s="11">
        <v>6660</v>
      </c>
      <c r="C994" s="11">
        <f t="shared" si="502"/>
        <v>12669.100000000046</v>
      </c>
      <c r="D994" s="11">
        <f t="shared" si="503"/>
        <v>11461.100000000046</v>
      </c>
      <c r="E994" s="22">
        <v>7868</v>
      </c>
      <c r="F994" s="4">
        <f t="shared" si="496"/>
        <v>10</v>
      </c>
      <c r="G994" s="25">
        <f t="shared" si="497"/>
        <v>114611.00000000047</v>
      </c>
      <c r="H994" s="1">
        <f t="shared" si="498"/>
        <v>1</v>
      </c>
      <c r="I994" s="26">
        <f t="shared" si="499"/>
        <v>124060</v>
      </c>
      <c r="J994" s="26">
        <f t="shared" si="500"/>
        <v>238671.00000000047</v>
      </c>
      <c r="S994">
        <f t="shared" si="501"/>
        <v>29</v>
      </c>
    </row>
    <row r="995" spans="1:19" x14ac:dyDescent="0.25">
      <c r="A995" s="1">
        <v>204</v>
      </c>
      <c r="B995" s="11">
        <v>5600</v>
      </c>
      <c r="C995" s="11">
        <f t="shared" si="502"/>
        <v>11461.100000000046</v>
      </c>
      <c r="D995" s="11">
        <f t="shared" si="503"/>
        <v>8773.1000000000458</v>
      </c>
      <c r="E995" s="22">
        <v>8288</v>
      </c>
      <c r="F995" s="4">
        <f t="shared" si="496"/>
        <v>10</v>
      </c>
      <c r="G995" s="25">
        <f t="shared" si="497"/>
        <v>87731.000000000466</v>
      </c>
      <c r="H995" s="1">
        <f t="shared" si="498"/>
        <v>1</v>
      </c>
      <c r="I995" s="26">
        <f t="shared" si="499"/>
        <v>124060</v>
      </c>
      <c r="J995" s="26">
        <f t="shared" si="500"/>
        <v>211791.00000000047</v>
      </c>
      <c r="S995">
        <f t="shared" si="501"/>
        <v>30</v>
      </c>
    </row>
    <row r="996" spans="1:19" x14ac:dyDescent="0.25">
      <c r="A996" s="1">
        <v>205</v>
      </c>
      <c r="B996" s="11">
        <v>11430</v>
      </c>
      <c r="C996" s="11">
        <f t="shared" si="502"/>
        <v>8773.1000000000458</v>
      </c>
      <c r="D996" s="11">
        <f t="shared" si="503"/>
        <v>20203.100000000046</v>
      </c>
      <c r="E996" s="22">
        <v>0</v>
      </c>
      <c r="F996" s="4">
        <f t="shared" si="496"/>
        <v>10</v>
      </c>
      <c r="G996" s="25">
        <f t="shared" si="497"/>
        <v>202031.00000000047</v>
      </c>
      <c r="H996" s="1">
        <f t="shared" si="498"/>
        <v>1</v>
      </c>
      <c r="I996" s="26">
        <f t="shared" si="499"/>
        <v>124060</v>
      </c>
      <c r="J996" s="26">
        <f t="shared" si="500"/>
        <v>326091.00000000047</v>
      </c>
      <c r="S996">
        <f t="shared" si="501"/>
        <v>30</v>
      </c>
    </row>
    <row r="997" spans="1:19" x14ac:dyDescent="0.25">
      <c r="A997" s="1">
        <v>206</v>
      </c>
      <c r="B997" s="11">
        <v>12961</v>
      </c>
      <c r="C997" s="11">
        <f t="shared" si="502"/>
        <v>20203.100000000046</v>
      </c>
      <c r="D997" s="11">
        <f t="shared" si="503"/>
        <v>24980.100000000049</v>
      </c>
      <c r="E997" s="22">
        <v>8184</v>
      </c>
      <c r="F997" s="4">
        <f t="shared" si="496"/>
        <v>10</v>
      </c>
      <c r="G997" s="25">
        <f t="shared" si="497"/>
        <v>249801.00000000049</v>
      </c>
      <c r="H997" s="1">
        <f t="shared" si="498"/>
        <v>1</v>
      </c>
      <c r="I997" s="26">
        <f t="shared" si="499"/>
        <v>124060</v>
      </c>
      <c r="J997" s="26">
        <f t="shared" si="500"/>
        <v>373861.00000000047</v>
      </c>
      <c r="S997">
        <f t="shared" si="501"/>
        <v>30</v>
      </c>
    </row>
    <row r="998" spans="1:19" x14ac:dyDescent="0.25">
      <c r="A998" s="1">
        <v>207</v>
      </c>
      <c r="B998" s="11">
        <v>11400</v>
      </c>
      <c r="C998" s="11">
        <f t="shared" si="502"/>
        <v>24980.100000000049</v>
      </c>
      <c r="D998" s="11">
        <f t="shared" si="503"/>
        <v>28420.100000000049</v>
      </c>
      <c r="E998" s="22">
        <v>7960</v>
      </c>
      <c r="F998" s="4">
        <f t="shared" si="496"/>
        <v>10</v>
      </c>
      <c r="G998" s="25">
        <f t="shared" si="497"/>
        <v>284201.00000000047</v>
      </c>
      <c r="H998" s="1">
        <f t="shared" si="498"/>
        <v>1</v>
      </c>
      <c r="I998" s="26">
        <f t="shared" si="499"/>
        <v>124060</v>
      </c>
      <c r="J998" s="26">
        <f t="shared" si="500"/>
        <v>408261.00000000047</v>
      </c>
      <c r="S998">
        <f t="shared" si="501"/>
        <v>30</v>
      </c>
    </row>
    <row r="999" spans="1:19" x14ac:dyDescent="0.25">
      <c r="A999" s="1">
        <v>208</v>
      </c>
      <c r="B999" s="11">
        <v>12650</v>
      </c>
      <c r="C999" s="11">
        <f t="shared" si="502"/>
        <v>28420.100000000049</v>
      </c>
      <c r="D999" s="11">
        <f t="shared" si="503"/>
        <v>34290.100000000049</v>
      </c>
      <c r="E999" s="22">
        <v>6780</v>
      </c>
      <c r="F999" s="4">
        <f t="shared" si="496"/>
        <v>10</v>
      </c>
      <c r="G999" s="25">
        <f t="shared" si="497"/>
        <v>342901.00000000047</v>
      </c>
      <c r="H999" s="1">
        <f t="shared" si="498"/>
        <v>1</v>
      </c>
      <c r="I999" s="26">
        <f t="shared" si="499"/>
        <v>124060</v>
      </c>
      <c r="J999" s="26">
        <f t="shared" si="500"/>
        <v>466961.00000000047</v>
      </c>
      <c r="S999">
        <f t="shared" si="501"/>
        <v>30</v>
      </c>
    </row>
    <row r="1000" spans="1:19" x14ac:dyDescent="0.25">
      <c r="A1000" s="1">
        <v>209</v>
      </c>
      <c r="B1000" s="11">
        <v>6612.4</v>
      </c>
      <c r="C1000" s="11">
        <f t="shared" si="502"/>
        <v>34290.100000000049</v>
      </c>
      <c r="D1000" s="11">
        <f t="shared" si="503"/>
        <v>31984.500000000051</v>
      </c>
      <c r="E1000" s="22">
        <v>8918</v>
      </c>
      <c r="F1000" s="4">
        <f t="shared" si="496"/>
        <v>10</v>
      </c>
      <c r="G1000" s="25">
        <f t="shared" si="497"/>
        <v>319845.00000000052</v>
      </c>
      <c r="H1000" s="1">
        <f t="shared" si="498"/>
        <v>1</v>
      </c>
      <c r="I1000" s="26">
        <f t="shared" si="499"/>
        <v>124060</v>
      </c>
      <c r="J1000" s="26">
        <f t="shared" si="500"/>
        <v>443905.00000000052</v>
      </c>
      <c r="S1000">
        <f t="shared" si="501"/>
        <v>30</v>
      </c>
    </row>
    <row r="1001" spans="1:19" x14ac:dyDescent="0.25">
      <c r="A1001" s="1">
        <v>210</v>
      </c>
      <c r="B1001" s="11">
        <v>3160</v>
      </c>
      <c r="C1001" s="11">
        <f t="shared" si="502"/>
        <v>31984.500000000051</v>
      </c>
      <c r="D1001" s="11">
        <f t="shared" si="503"/>
        <v>27916.500000000051</v>
      </c>
      <c r="E1001" s="22">
        <v>7228</v>
      </c>
      <c r="F1001" s="4">
        <f t="shared" si="496"/>
        <v>10</v>
      </c>
      <c r="G1001" s="25">
        <f t="shared" si="497"/>
        <v>279165.00000000052</v>
      </c>
      <c r="H1001" s="1">
        <f t="shared" si="498"/>
        <v>1</v>
      </c>
      <c r="I1001" s="26">
        <f t="shared" si="499"/>
        <v>124060</v>
      </c>
      <c r="J1001" s="26">
        <f t="shared" si="500"/>
        <v>403225.00000000052</v>
      </c>
      <c r="O1001">
        <f>O1003/$M$794</f>
        <v>24</v>
      </c>
      <c r="S1001">
        <f t="shared" si="501"/>
        <v>30</v>
      </c>
    </row>
    <row r="1002" spans="1:19" x14ac:dyDescent="0.25">
      <c r="A1002" s="1">
        <v>211</v>
      </c>
      <c r="B1002" s="11">
        <v>0</v>
      </c>
      <c r="C1002" s="11">
        <f t="shared" si="502"/>
        <v>27916.500000000051</v>
      </c>
      <c r="D1002" s="11">
        <f t="shared" si="503"/>
        <v>27916.500000000051</v>
      </c>
      <c r="E1002" s="22">
        <v>0</v>
      </c>
      <c r="F1002" s="4">
        <f t="shared" si="496"/>
        <v>10</v>
      </c>
      <c r="G1002" s="25">
        <f t="shared" si="497"/>
        <v>279165.00000000052</v>
      </c>
      <c r="H1002" s="1">
        <f t="shared" si="498"/>
        <v>0</v>
      </c>
      <c r="I1002" s="26">
        <f t="shared" si="499"/>
        <v>0</v>
      </c>
      <c r="J1002" s="26">
        <f t="shared" si="500"/>
        <v>279165.00000000052</v>
      </c>
      <c r="S1002">
        <f t="shared" si="501"/>
        <v>31</v>
      </c>
    </row>
    <row r="1003" spans="1:19" ht="15.75" thickBot="1" x14ac:dyDescent="0.3">
      <c r="A1003" s="29">
        <v>212</v>
      </c>
      <c r="B1003" s="21">
        <v>0</v>
      </c>
      <c r="C1003" s="21">
        <f t="shared" si="502"/>
        <v>27916.500000000051</v>
      </c>
      <c r="D1003" s="21">
        <f t="shared" si="503"/>
        <v>27916.500000000051</v>
      </c>
      <c r="E1003" s="21">
        <v>0</v>
      </c>
      <c r="F1003" s="4">
        <f t="shared" si="496"/>
        <v>10</v>
      </c>
      <c r="G1003" s="43">
        <f t="shared" si="497"/>
        <v>279165.00000000052</v>
      </c>
      <c r="H1003" s="29">
        <f t="shared" si="498"/>
        <v>0</v>
      </c>
      <c r="I1003" s="26">
        <f t="shared" si="499"/>
        <v>0</v>
      </c>
      <c r="J1003" s="30">
        <f t="shared" si="500"/>
        <v>279165.00000000052</v>
      </c>
      <c r="K1003" s="31">
        <f>SUM(J973:J1003)</f>
        <v>8126241.000000013</v>
      </c>
      <c r="L1003" s="32" t="s">
        <v>114</v>
      </c>
      <c r="M1003" s="28">
        <f>SUM(G973:G1003)</f>
        <v>5148801.0000000158</v>
      </c>
      <c r="N1003" s="33" t="s">
        <v>70</v>
      </c>
      <c r="O1003" s="34">
        <f>SUM(I973:I1003)</f>
        <v>2977440</v>
      </c>
      <c r="S1003">
        <f t="shared" si="501"/>
        <v>31</v>
      </c>
    </row>
    <row r="1004" spans="1:19" x14ac:dyDescent="0.25">
      <c r="A1004" s="36">
        <v>213</v>
      </c>
      <c r="B1004" s="22">
        <v>6760</v>
      </c>
      <c r="C1004" s="22">
        <f t="shared" si="502"/>
        <v>27916.500000000051</v>
      </c>
      <c r="D1004" s="22">
        <f t="shared" si="503"/>
        <v>27960.500000000051</v>
      </c>
      <c r="E1004" s="22">
        <v>6716</v>
      </c>
      <c r="F1004" s="4">
        <f t="shared" si="496"/>
        <v>10</v>
      </c>
      <c r="G1004" s="44">
        <f t="shared" si="497"/>
        <v>279605.00000000052</v>
      </c>
      <c r="H1004" s="36">
        <f t="shared" si="498"/>
        <v>1</v>
      </c>
      <c r="I1004" s="26">
        <f t="shared" si="499"/>
        <v>124060</v>
      </c>
      <c r="J1004" s="37">
        <f t="shared" si="500"/>
        <v>403665.00000000052</v>
      </c>
      <c r="S1004">
        <f t="shared" si="501"/>
        <v>31</v>
      </c>
    </row>
    <row r="1005" spans="1:19" x14ac:dyDescent="0.25">
      <c r="A1005" s="1">
        <v>214</v>
      </c>
      <c r="B1005" s="11">
        <v>5360</v>
      </c>
      <c r="C1005" s="11">
        <f t="shared" si="502"/>
        <v>27960.500000000051</v>
      </c>
      <c r="D1005" s="11">
        <f t="shared" si="503"/>
        <v>25383.500000000051</v>
      </c>
      <c r="E1005" s="22">
        <v>7937</v>
      </c>
      <c r="F1005" s="4">
        <f t="shared" si="496"/>
        <v>10</v>
      </c>
      <c r="G1005" s="25">
        <f t="shared" si="497"/>
        <v>253835.00000000052</v>
      </c>
      <c r="H1005" s="1">
        <f t="shared" si="498"/>
        <v>1</v>
      </c>
      <c r="I1005" s="26">
        <f t="shared" si="499"/>
        <v>124060</v>
      </c>
      <c r="J1005" s="26">
        <f t="shared" si="500"/>
        <v>377895.00000000052</v>
      </c>
      <c r="S1005">
        <f t="shared" si="501"/>
        <v>31</v>
      </c>
    </row>
    <row r="1006" spans="1:19" x14ac:dyDescent="0.25">
      <c r="A1006" s="1">
        <v>215</v>
      </c>
      <c r="B1006" s="11">
        <v>6790</v>
      </c>
      <c r="C1006" s="11">
        <f t="shared" si="502"/>
        <v>25383.500000000051</v>
      </c>
      <c r="D1006" s="11">
        <f t="shared" si="503"/>
        <v>22867.500000000051</v>
      </c>
      <c r="E1006" s="22">
        <v>9306</v>
      </c>
      <c r="F1006" s="4">
        <f t="shared" si="496"/>
        <v>10</v>
      </c>
      <c r="G1006" s="25">
        <f t="shared" si="497"/>
        <v>228675.00000000052</v>
      </c>
      <c r="H1006" s="1">
        <f t="shared" si="498"/>
        <v>1</v>
      </c>
      <c r="I1006" s="26">
        <f t="shared" si="499"/>
        <v>124060</v>
      </c>
      <c r="J1006" s="26">
        <f t="shared" si="500"/>
        <v>352735.00000000052</v>
      </c>
      <c r="S1006">
        <f t="shared" si="501"/>
        <v>31</v>
      </c>
    </row>
    <row r="1007" spans="1:19" x14ac:dyDescent="0.25">
      <c r="A1007" s="1">
        <v>216</v>
      </c>
      <c r="B1007" s="11">
        <v>4210</v>
      </c>
      <c r="C1007" s="11">
        <f t="shared" si="502"/>
        <v>22867.500000000051</v>
      </c>
      <c r="D1007" s="11">
        <f t="shared" si="503"/>
        <v>17511.500000000051</v>
      </c>
      <c r="E1007" s="22">
        <v>9566</v>
      </c>
      <c r="F1007" s="4">
        <f t="shared" si="496"/>
        <v>10</v>
      </c>
      <c r="G1007" s="25">
        <f t="shared" si="497"/>
        <v>175115.00000000052</v>
      </c>
      <c r="H1007" s="1">
        <f t="shared" si="498"/>
        <v>1</v>
      </c>
      <c r="I1007" s="26">
        <f t="shared" si="499"/>
        <v>124060</v>
      </c>
      <c r="J1007" s="26">
        <f t="shared" si="500"/>
        <v>299175.00000000052</v>
      </c>
      <c r="S1007">
        <f t="shared" si="501"/>
        <v>31</v>
      </c>
    </row>
    <row r="1008" spans="1:19" x14ac:dyDescent="0.25">
      <c r="A1008" s="1">
        <v>217</v>
      </c>
      <c r="B1008" s="11">
        <v>2470</v>
      </c>
      <c r="C1008" s="11">
        <f t="shared" si="502"/>
        <v>17511.500000000051</v>
      </c>
      <c r="D1008" s="11">
        <f t="shared" si="503"/>
        <v>11877.500000000051</v>
      </c>
      <c r="E1008" s="22">
        <v>8104</v>
      </c>
      <c r="F1008" s="4">
        <f t="shared" si="496"/>
        <v>10</v>
      </c>
      <c r="G1008" s="25">
        <f t="shared" si="497"/>
        <v>118775.00000000051</v>
      </c>
      <c r="H1008" s="1">
        <f t="shared" si="498"/>
        <v>1</v>
      </c>
      <c r="I1008" s="26">
        <f t="shared" si="499"/>
        <v>124060</v>
      </c>
      <c r="J1008" s="26">
        <f t="shared" si="500"/>
        <v>242835.00000000052</v>
      </c>
      <c r="S1008">
        <f t="shared" si="501"/>
        <v>31</v>
      </c>
    </row>
    <row r="1009" spans="1:19" x14ac:dyDescent="0.25">
      <c r="A1009" s="1">
        <v>218</v>
      </c>
      <c r="B1009" s="11">
        <v>10520</v>
      </c>
      <c r="C1009" s="11">
        <f t="shared" si="502"/>
        <v>11877.500000000051</v>
      </c>
      <c r="D1009" s="11">
        <f t="shared" si="503"/>
        <v>13214.500000000051</v>
      </c>
      <c r="E1009" s="22">
        <v>9183</v>
      </c>
      <c r="F1009" s="4">
        <f t="shared" si="496"/>
        <v>10</v>
      </c>
      <c r="G1009" s="25">
        <f t="shared" si="497"/>
        <v>132145.00000000052</v>
      </c>
      <c r="H1009" s="1">
        <f t="shared" si="498"/>
        <v>1</v>
      </c>
      <c r="I1009" s="26">
        <f t="shared" si="499"/>
        <v>124060</v>
      </c>
      <c r="J1009" s="26">
        <f t="shared" si="500"/>
        <v>256205.00000000052</v>
      </c>
      <c r="S1009">
        <f t="shared" si="501"/>
        <v>32</v>
      </c>
    </row>
    <row r="1010" spans="1:19" x14ac:dyDescent="0.25">
      <c r="A1010" s="1">
        <v>219</v>
      </c>
      <c r="B1010" s="11">
        <v>0</v>
      </c>
      <c r="C1010" s="11">
        <f t="shared" si="502"/>
        <v>13214.500000000051</v>
      </c>
      <c r="D1010" s="11">
        <f t="shared" si="503"/>
        <v>13214.500000000051</v>
      </c>
      <c r="E1010" s="22">
        <v>0</v>
      </c>
      <c r="F1010" s="4">
        <f t="shared" si="496"/>
        <v>10</v>
      </c>
      <c r="G1010" s="25">
        <f t="shared" si="497"/>
        <v>132145.00000000052</v>
      </c>
      <c r="H1010" s="1">
        <f t="shared" si="498"/>
        <v>0</v>
      </c>
      <c r="I1010" s="26">
        <f t="shared" si="499"/>
        <v>0</v>
      </c>
      <c r="J1010" s="26">
        <f t="shared" si="500"/>
        <v>132145.00000000052</v>
      </c>
      <c r="S1010">
        <f t="shared" si="501"/>
        <v>32</v>
      </c>
    </row>
    <row r="1011" spans="1:19" x14ac:dyDescent="0.25">
      <c r="A1011" s="1">
        <v>220</v>
      </c>
      <c r="B1011" s="11">
        <v>10110</v>
      </c>
      <c r="C1011" s="11">
        <f t="shared" si="502"/>
        <v>13214.500000000051</v>
      </c>
      <c r="D1011" s="11">
        <f t="shared" si="503"/>
        <v>23324.500000000051</v>
      </c>
      <c r="E1011" s="22">
        <v>0</v>
      </c>
      <c r="F1011" s="4">
        <f t="shared" si="496"/>
        <v>10</v>
      </c>
      <c r="G1011" s="25">
        <f t="shared" si="497"/>
        <v>233245.00000000052</v>
      </c>
      <c r="H1011" s="1">
        <f t="shared" si="498"/>
        <v>1</v>
      </c>
      <c r="I1011" s="26">
        <f t="shared" si="499"/>
        <v>124060</v>
      </c>
      <c r="J1011" s="26">
        <f t="shared" si="500"/>
        <v>357305.00000000052</v>
      </c>
      <c r="S1011">
        <f t="shared" si="501"/>
        <v>32</v>
      </c>
    </row>
    <row r="1012" spans="1:19" x14ac:dyDescent="0.25">
      <c r="A1012" s="1">
        <v>221</v>
      </c>
      <c r="B1012" s="11">
        <v>4320</v>
      </c>
      <c r="C1012" s="11">
        <f t="shared" si="502"/>
        <v>23324.500000000051</v>
      </c>
      <c r="D1012" s="11">
        <f t="shared" si="503"/>
        <v>27644.500000000051</v>
      </c>
      <c r="E1012" s="22">
        <v>0</v>
      </c>
      <c r="F1012" s="4">
        <f t="shared" si="496"/>
        <v>10</v>
      </c>
      <c r="G1012" s="25">
        <f t="shared" si="497"/>
        <v>276445.00000000052</v>
      </c>
      <c r="H1012" s="1">
        <f t="shared" si="498"/>
        <v>1</v>
      </c>
      <c r="I1012" s="26">
        <f t="shared" si="499"/>
        <v>124060</v>
      </c>
      <c r="J1012" s="26">
        <f t="shared" si="500"/>
        <v>400505.00000000052</v>
      </c>
      <c r="S1012">
        <f t="shared" si="501"/>
        <v>32</v>
      </c>
    </row>
    <row r="1013" spans="1:19" x14ac:dyDescent="0.25">
      <c r="A1013" s="1">
        <v>222</v>
      </c>
      <c r="B1013" s="11">
        <v>4130</v>
      </c>
      <c r="C1013" s="11">
        <f t="shared" si="502"/>
        <v>27644.500000000051</v>
      </c>
      <c r="D1013" s="11">
        <f t="shared" si="503"/>
        <v>31774.500000000051</v>
      </c>
      <c r="E1013" s="22">
        <v>0</v>
      </c>
      <c r="F1013" s="4">
        <f t="shared" si="496"/>
        <v>10</v>
      </c>
      <c r="G1013" s="25">
        <f t="shared" si="497"/>
        <v>317745.00000000052</v>
      </c>
      <c r="H1013" s="1">
        <f t="shared" si="498"/>
        <v>1</v>
      </c>
      <c r="I1013" s="26">
        <f t="shared" si="499"/>
        <v>124060</v>
      </c>
      <c r="J1013" s="26">
        <f t="shared" si="500"/>
        <v>441805.00000000052</v>
      </c>
      <c r="S1013">
        <f t="shared" si="501"/>
        <v>32</v>
      </c>
    </row>
    <row r="1014" spans="1:19" x14ac:dyDescent="0.25">
      <c r="A1014" s="1">
        <v>223</v>
      </c>
      <c r="B1014" s="11">
        <v>0</v>
      </c>
      <c r="C1014" s="11">
        <f t="shared" si="502"/>
        <v>31774.500000000051</v>
      </c>
      <c r="D1014" s="11">
        <f t="shared" si="503"/>
        <v>31774.500000000051</v>
      </c>
      <c r="E1014" s="22">
        <v>0</v>
      </c>
      <c r="F1014" s="4">
        <f t="shared" si="496"/>
        <v>10</v>
      </c>
      <c r="G1014" s="25">
        <f t="shared" si="497"/>
        <v>317745.00000000052</v>
      </c>
      <c r="H1014" s="1">
        <f t="shared" si="498"/>
        <v>0</v>
      </c>
      <c r="I1014" s="26">
        <f t="shared" si="499"/>
        <v>0</v>
      </c>
      <c r="J1014" s="26">
        <f t="shared" si="500"/>
        <v>317745.00000000052</v>
      </c>
      <c r="S1014">
        <f t="shared" si="501"/>
        <v>32</v>
      </c>
    </row>
    <row r="1015" spans="1:19" x14ac:dyDescent="0.25">
      <c r="A1015" s="1">
        <v>224</v>
      </c>
      <c r="B1015" s="11">
        <v>3420</v>
      </c>
      <c r="C1015" s="11">
        <f t="shared" si="502"/>
        <v>31774.500000000051</v>
      </c>
      <c r="D1015" s="11">
        <f t="shared" si="503"/>
        <v>35194.500000000051</v>
      </c>
      <c r="E1015" s="22">
        <v>0</v>
      </c>
      <c r="F1015" s="4">
        <f t="shared" si="496"/>
        <v>10</v>
      </c>
      <c r="G1015" s="25">
        <f t="shared" si="497"/>
        <v>351945.00000000052</v>
      </c>
      <c r="H1015" s="1">
        <f t="shared" si="498"/>
        <v>1</v>
      </c>
      <c r="I1015" s="26">
        <f t="shared" si="499"/>
        <v>124060</v>
      </c>
      <c r="J1015" s="26">
        <f t="shared" si="500"/>
        <v>476005.00000000052</v>
      </c>
      <c r="S1015">
        <f t="shared" si="501"/>
        <v>32</v>
      </c>
    </row>
    <row r="1016" spans="1:19" x14ac:dyDescent="0.25">
      <c r="A1016" s="1">
        <v>225</v>
      </c>
      <c r="B1016" s="11">
        <v>1340</v>
      </c>
      <c r="C1016" s="11">
        <f t="shared" si="502"/>
        <v>35194.500000000051</v>
      </c>
      <c r="D1016" s="11">
        <f t="shared" si="503"/>
        <v>36534.500000000051</v>
      </c>
      <c r="E1016" s="22">
        <v>0</v>
      </c>
      <c r="F1016" s="4">
        <f t="shared" si="496"/>
        <v>10</v>
      </c>
      <c r="G1016" s="25">
        <f t="shared" si="497"/>
        <v>365345.00000000052</v>
      </c>
      <c r="H1016" s="1">
        <f t="shared" si="498"/>
        <v>1</v>
      </c>
      <c r="I1016" s="26">
        <f t="shared" si="499"/>
        <v>124060</v>
      </c>
      <c r="J1016" s="26">
        <f t="shared" si="500"/>
        <v>489405.00000000052</v>
      </c>
      <c r="S1016">
        <f t="shared" si="501"/>
        <v>33</v>
      </c>
    </row>
    <row r="1017" spans="1:19" x14ac:dyDescent="0.25">
      <c r="A1017" s="1">
        <v>226</v>
      </c>
      <c r="B1017" s="11">
        <v>0</v>
      </c>
      <c r="C1017" s="11">
        <f t="shared" si="502"/>
        <v>36534.500000000051</v>
      </c>
      <c r="D1017" s="11">
        <f t="shared" si="503"/>
        <v>36534.500000000051</v>
      </c>
      <c r="E1017" s="22">
        <v>0</v>
      </c>
      <c r="F1017" s="4">
        <f t="shared" si="496"/>
        <v>10</v>
      </c>
      <c r="G1017" s="25">
        <f t="shared" si="497"/>
        <v>365345.00000000052</v>
      </c>
      <c r="H1017" s="1">
        <f t="shared" si="498"/>
        <v>0</v>
      </c>
      <c r="I1017" s="26">
        <f t="shared" si="499"/>
        <v>0</v>
      </c>
      <c r="J1017" s="26">
        <f t="shared" si="500"/>
        <v>365345.00000000052</v>
      </c>
      <c r="S1017">
        <f t="shared" si="501"/>
        <v>33</v>
      </c>
    </row>
    <row r="1018" spans="1:19" x14ac:dyDescent="0.25">
      <c r="A1018" s="1">
        <v>227</v>
      </c>
      <c r="B1018" s="11">
        <v>0</v>
      </c>
      <c r="C1018" s="11">
        <f t="shared" si="502"/>
        <v>36534.500000000051</v>
      </c>
      <c r="D1018" s="11">
        <f t="shared" si="503"/>
        <v>28609.500000000051</v>
      </c>
      <c r="E1018" s="22">
        <v>7925</v>
      </c>
      <c r="F1018" s="4">
        <f t="shared" si="496"/>
        <v>10</v>
      </c>
      <c r="G1018" s="25">
        <f t="shared" si="497"/>
        <v>286095.00000000052</v>
      </c>
      <c r="H1018" s="1">
        <f t="shared" si="498"/>
        <v>0</v>
      </c>
      <c r="I1018" s="26">
        <f t="shared" si="499"/>
        <v>0</v>
      </c>
      <c r="J1018" s="26">
        <f t="shared" si="500"/>
        <v>286095.00000000052</v>
      </c>
      <c r="S1018">
        <f t="shared" si="501"/>
        <v>33</v>
      </c>
    </row>
    <row r="1019" spans="1:19" x14ac:dyDescent="0.25">
      <c r="A1019" s="1">
        <v>228</v>
      </c>
      <c r="B1019" s="11">
        <v>1650</v>
      </c>
      <c r="C1019" s="11">
        <f t="shared" si="502"/>
        <v>28609.500000000051</v>
      </c>
      <c r="D1019" s="11">
        <f t="shared" si="503"/>
        <v>21393.500000000051</v>
      </c>
      <c r="E1019" s="22">
        <v>8866</v>
      </c>
      <c r="F1019" s="4">
        <f t="shared" si="496"/>
        <v>10</v>
      </c>
      <c r="G1019" s="25">
        <f t="shared" si="497"/>
        <v>213935.00000000052</v>
      </c>
      <c r="H1019" s="1">
        <f t="shared" si="498"/>
        <v>1</v>
      </c>
      <c r="I1019" s="26">
        <f t="shared" si="499"/>
        <v>124060</v>
      </c>
      <c r="J1019" s="26">
        <f t="shared" si="500"/>
        <v>337995.00000000052</v>
      </c>
      <c r="S1019">
        <f t="shared" si="501"/>
        <v>33</v>
      </c>
    </row>
    <row r="1020" spans="1:19" x14ac:dyDescent="0.25">
      <c r="A1020" s="1">
        <v>229</v>
      </c>
      <c r="B1020" s="11">
        <v>0</v>
      </c>
      <c r="C1020" s="11">
        <f t="shared" si="502"/>
        <v>21393.500000000051</v>
      </c>
      <c r="D1020" s="11">
        <f t="shared" si="503"/>
        <v>21393.500000000051</v>
      </c>
      <c r="E1020" s="22">
        <v>0</v>
      </c>
      <c r="F1020" s="4">
        <f t="shared" si="496"/>
        <v>10</v>
      </c>
      <c r="G1020" s="25">
        <f t="shared" si="497"/>
        <v>213935.00000000052</v>
      </c>
      <c r="H1020" s="1">
        <f t="shared" si="498"/>
        <v>0</v>
      </c>
      <c r="I1020" s="26">
        <f t="shared" si="499"/>
        <v>0</v>
      </c>
      <c r="J1020" s="26">
        <f t="shared" si="500"/>
        <v>213935.00000000052</v>
      </c>
      <c r="S1020">
        <f t="shared" si="501"/>
        <v>33</v>
      </c>
    </row>
    <row r="1021" spans="1:19" x14ac:dyDescent="0.25">
      <c r="A1021" s="1">
        <v>230</v>
      </c>
      <c r="B1021" s="11">
        <v>0</v>
      </c>
      <c r="C1021" s="11">
        <f t="shared" si="502"/>
        <v>21393.500000000051</v>
      </c>
      <c r="D1021" s="11">
        <f t="shared" si="503"/>
        <v>13407.500000000051</v>
      </c>
      <c r="E1021" s="22">
        <v>7986</v>
      </c>
      <c r="F1021" s="4">
        <f t="shared" si="496"/>
        <v>10</v>
      </c>
      <c r="G1021" s="25">
        <f t="shared" si="497"/>
        <v>134075.00000000052</v>
      </c>
      <c r="H1021" s="1">
        <f t="shared" si="498"/>
        <v>0</v>
      </c>
      <c r="I1021" s="26">
        <f t="shared" si="499"/>
        <v>0</v>
      </c>
      <c r="J1021" s="26">
        <f t="shared" si="500"/>
        <v>134075.00000000052</v>
      </c>
      <c r="S1021">
        <f t="shared" si="501"/>
        <v>33</v>
      </c>
    </row>
    <row r="1022" spans="1:19" x14ac:dyDescent="0.25">
      <c r="A1022" s="1">
        <v>231</v>
      </c>
      <c r="B1022" s="11">
        <v>11220</v>
      </c>
      <c r="C1022" s="11">
        <f t="shared" si="502"/>
        <v>13407.500000000051</v>
      </c>
      <c r="D1022" s="11">
        <f t="shared" si="503"/>
        <v>16441.500000000051</v>
      </c>
      <c r="E1022" s="22">
        <v>8186</v>
      </c>
      <c r="F1022" s="4">
        <f t="shared" si="496"/>
        <v>10</v>
      </c>
      <c r="G1022" s="25">
        <f t="shared" si="497"/>
        <v>164415.00000000052</v>
      </c>
      <c r="H1022" s="1">
        <f t="shared" si="498"/>
        <v>1</v>
      </c>
      <c r="I1022" s="26">
        <f t="shared" si="499"/>
        <v>124060</v>
      </c>
      <c r="J1022" s="26">
        <f t="shared" si="500"/>
        <v>288475.00000000052</v>
      </c>
      <c r="S1022">
        <f t="shared" si="501"/>
        <v>33</v>
      </c>
    </row>
    <row r="1023" spans="1:19" x14ac:dyDescent="0.25">
      <c r="A1023" s="1">
        <v>232</v>
      </c>
      <c r="B1023" s="11">
        <v>1710</v>
      </c>
      <c r="C1023" s="11">
        <f t="shared" si="502"/>
        <v>16441.500000000051</v>
      </c>
      <c r="D1023" s="11">
        <f t="shared" si="503"/>
        <v>9769.5000000000509</v>
      </c>
      <c r="E1023" s="22">
        <v>8382</v>
      </c>
      <c r="F1023" s="4">
        <f t="shared" si="496"/>
        <v>10</v>
      </c>
      <c r="G1023" s="25">
        <f t="shared" si="497"/>
        <v>97695.000000000509</v>
      </c>
      <c r="H1023" s="1">
        <f t="shared" si="498"/>
        <v>1</v>
      </c>
      <c r="I1023" s="26">
        <f t="shared" si="499"/>
        <v>124060</v>
      </c>
      <c r="J1023" s="26">
        <f t="shared" si="500"/>
        <v>221755.00000000052</v>
      </c>
      <c r="S1023">
        <f t="shared" si="501"/>
        <v>34</v>
      </c>
    </row>
    <row r="1024" spans="1:19" x14ac:dyDescent="0.25">
      <c r="A1024" s="1">
        <v>233</v>
      </c>
      <c r="B1024" s="11">
        <v>0</v>
      </c>
      <c r="C1024" s="11">
        <f t="shared" si="502"/>
        <v>9769.5000000000509</v>
      </c>
      <c r="D1024" s="11">
        <f t="shared" si="503"/>
        <v>9769.5000000000509</v>
      </c>
      <c r="E1024" s="22">
        <v>0</v>
      </c>
      <c r="F1024" s="4">
        <f t="shared" si="496"/>
        <v>10</v>
      </c>
      <c r="G1024" s="25">
        <f t="shared" si="497"/>
        <v>97695.000000000509</v>
      </c>
      <c r="H1024" s="1">
        <f t="shared" si="498"/>
        <v>0</v>
      </c>
      <c r="I1024" s="26">
        <f t="shared" si="499"/>
        <v>0</v>
      </c>
      <c r="J1024" s="26">
        <f t="shared" si="500"/>
        <v>97695.000000000509</v>
      </c>
      <c r="S1024">
        <f t="shared" si="501"/>
        <v>34</v>
      </c>
    </row>
    <row r="1025" spans="1:19" x14ac:dyDescent="0.25">
      <c r="A1025" s="1">
        <v>234</v>
      </c>
      <c r="B1025" s="11">
        <v>2380</v>
      </c>
      <c r="C1025" s="11">
        <f t="shared" si="502"/>
        <v>9769.5000000000509</v>
      </c>
      <c r="D1025" s="11">
        <f t="shared" si="503"/>
        <v>12149.500000000051</v>
      </c>
      <c r="E1025" s="22">
        <v>0</v>
      </c>
      <c r="F1025" s="4">
        <f t="shared" si="496"/>
        <v>10</v>
      </c>
      <c r="G1025" s="25">
        <f t="shared" si="497"/>
        <v>121495.00000000051</v>
      </c>
      <c r="H1025" s="1">
        <f t="shared" si="498"/>
        <v>1</v>
      </c>
      <c r="I1025" s="26">
        <f t="shared" si="499"/>
        <v>124060</v>
      </c>
      <c r="J1025" s="26">
        <f t="shared" si="500"/>
        <v>245555.00000000052</v>
      </c>
      <c r="S1025">
        <f t="shared" si="501"/>
        <v>34</v>
      </c>
    </row>
    <row r="1026" spans="1:19" x14ac:dyDescent="0.25">
      <c r="A1026" s="1">
        <v>235</v>
      </c>
      <c r="B1026" s="11">
        <v>3130</v>
      </c>
      <c r="C1026" s="11">
        <f t="shared" si="502"/>
        <v>12149.500000000051</v>
      </c>
      <c r="D1026" s="11">
        <f t="shared" si="503"/>
        <v>15279.500000000051</v>
      </c>
      <c r="E1026" s="22">
        <v>0</v>
      </c>
      <c r="F1026" s="4">
        <f t="shared" si="496"/>
        <v>10</v>
      </c>
      <c r="G1026" s="25">
        <f t="shared" si="497"/>
        <v>152795.00000000052</v>
      </c>
      <c r="H1026" s="1">
        <f t="shared" si="498"/>
        <v>1</v>
      </c>
      <c r="I1026" s="26">
        <f t="shared" si="499"/>
        <v>124060</v>
      </c>
      <c r="J1026" s="26">
        <f t="shared" si="500"/>
        <v>276855.00000000052</v>
      </c>
      <c r="S1026">
        <f t="shared" si="501"/>
        <v>34</v>
      </c>
    </row>
    <row r="1027" spans="1:19" x14ac:dyDescent="0.25">
      <c r="A1027" s="1">
        <v>236</v>
      </c>
      <c r="B1027" s="11">
        <v>10440</v>
      </c>
      <c r="C1027" s="11">
        <f t="shared" si="502"/>
        <v>15279.500000000051</v>
      </c>
      <c r="D1027" s="11">
        <f t="shared" si="503"/>
        <v>25719.500000000051</v>
      </c>
      <c r="E1027" s="22">
        <v>0</v>
      </c>
      <c r="F1027" s="4">
        <f t="shared" si="496"/>
        <v>10</v>
      </c>
      <c r="G1027" s="25">
        <f t="shared" si="497"/>
        <v>257195.00000000052</v>
      </c>
      <c r="H1027" s="1">
        <f t="shared" si="498"/>
        <v>1</v>
      </c>
      <c r="I1027" s="26">
        <f t="shared" si="499"/>
        <v>124060</v>
      </c>
      <c r="J1027" s="26">
        <f t="shared" si="500"/>
        <v>381255.00000000052</v>
      </c>
      <c r="S1027">
        <f t="shared" si="501"/>
        <v>34</v>
      </c>
    </row>
    <row r="1028" spans="1:19" x14ac:dyDescent="0.25">
      <c r="A1028" s="1">
        <v>237</v>
      </c>
      <c r="B1028" s="11">
        <v>0</v>
      </c>
      <c r="C1028" s="11">
        <f t="shared" si="502"/>
        <v>25719.500000000051</v>
      </c>
      <c r="D1028" s="11">
        <f t="shared" si="503"/>
        <v>25719.500000000051</v>
      </c>
      <c r="E1028" s="22">
        <v>0</v>
      </c>
      <c r="F1028" s="4">
        <f t="shared" si="496"/>
        <v>10</v>
      </c>
      <c r="G1028" s="25">
        <f t="shared" si="497"/>
        <v>257195.00000000052</v>
      </c>
      <c r="H1028" s="1">
        <f t="shared" si="498"/>
        <v>0</v>
      </c>
      <c r="I1028" s="26">
        <f t="shared" si="499"/>
        <v>0</v>
      </c>
      <c r="J1028" s="26">
        <f t="shared" si="500"/>
        <v>257195.00000000052</v>
      </c>
      <c r="S1028">
        <f t="shared" si="501"/>
        <v>34</v>
      </c>
    </row>
    <row r="1029" spans="1:19" x14ac:dyDescent="0.25">
      <c r="A1029" s="1">
        <v>238</v>
      </c>
      <c r="B1029" s="11">
        <v>2900</v>
      </c>
      <c r="C1029" s="11">
        <f t="shared" si="502"/>
        <v>25719.500000000051</v>
      </c>
      <c r="D1029" s="11">
        <f t="shared" si="503"/>
        <v>28619.500000000051</v>
      </c>
      <c r="E1029" s="22">
        <v>0</v>
      </c>
      <c r="F1029" s="4">
        <f t="shared" si="496"/>
        <v>10</v>
      </c>
      <c r="G1029" s="25">
        <f t="shared" si="497"/>
        <v>286195.00000000052</v>
      </c>
      <c r="H1029" s="1">
        <f t="shared" si="498"/>
        <v>1</v>
      </c>
      <c r="I1029" s="26">
        <f t="shared" si="499"/>
        <v>124060</v>
      </c>
      <c r="J1029" s="26">
        <f t="shared" si="500"/>
        <v>410255.00000000052</v>
      </c>
      <c r="S1029">
        <f t="shared" si="501"/>
        <v>34</v>
      </c>
    </row>
    <row r="1030" spans="1:19" x14ac:dyDescent="0.25">
      <c r="A1030" s="1">
        <v>239</v>
      </c>
      <c r="B1030" s="11">
        <v>1810</v>
      </c>
      <c r="C1030" s="11">
        <f t="shared" si="502"/>
        <v>28619.500000000051</v>
      </c>
      <c r="D1030" s="11">
        <f t="shared" si="503"/>
        <v>30429.500000000051</v>
      </c>
      <c r="E1030" s="22">
        <v>0</v>
      </c>
      <c r="F1030" s="4">
        <f t="shared" si="496"/>
        <v>10</v>
      </c>
      <c r="G1030" s="25">
        <f t="shared" si="497"/>
        <v>304295.00000000052</v>
      </c>
      <c r="H1030" s="1">
        <f t="shared" si="498"/>
        <v>1</v>
      </c>
      <c r="I1030" s="26">
        <f t="shared" si="499"/>
        <v>124060</v>
      </c>
      <c r="J1030" s="26">
        <f t="shared" si="500"/>
        <v>428355.00000000052</v>
      </c>
      <c r="S1030">
        <f t="shared" si="501"/>
        <v>35</v>
      </c>
    </row>
    <row r="1031" spans="1:19" x14ac:dyDescent="0.25">
      <c r="A1031" s="1">
        <v>240</v>
      </c>
      <c r="B1031" s="11">
        <v>0</v>
      </c>
      <c r="C1031" s="11">
        <f t="shared" si="502"/>
        <v>30429.500000000051</v>
      </c>
      <c r="D1031" s="11">
        <f t="shared" si="503"/>
        <v>30429.500000000051</v>
      </c>
      <c r="E1031" s="22">
        <v>0</v>
      </c>
      <c r="F1031" s="4">
        <f t="shared" si="496"/>
        <v>10</v>
      </c>
      <c r="G1031" s="25">
        <f t="shared" si="497"/>
        <v>304295.00000000052</v>
      </c>
      <c r="H1031" s="1">
        <f t="shared" si="498"/>
        <v>0</v>
      </c>
      <c r="I1031" s="26">
        <f t="shared" si="499"/>
        <v>0</v>
      </c>
      <c r="J1031" s="26">
        <f t="shared" si="500"/>
        <v>304295.00000000052</v>
      </c>
      <c r="S1031">
        <f t="shared" si="501"/>
        <v>35</v>
      </c>
    </row>
    <row r="1032" spans="1:19" x14ac:dyDescent="0.25">
      <c r="A1032" s="1">
        <v>241</v>
      </c>
      <c r="B1032" s="11">
        <v>10630</v>
      </c>
      <c r="C1032" s="11">
        <f t="shared" si="502"/>
        <v>30429.500000000051</v>
      </c>
      <c r="D1032" s="11">
        <f t="shared" si="503"/>
        <v>32253.500000000051</v>
      </c>
      <c r="E1032" s="22">
        <v>8806</v>
      </c>
      <c r="F1032" s="4">
        <f t="shared" si="496"/>
        <v>10</v>
      </c>
      <c r="G1032" s="25">
        <f t="shared" si="497"/>
        <v>322535.00000000052</v>
      </c>
      <c r="H1032" s="1">
        <f t="shared" si="498"/>
        <v>1</v>
      </c>
      <c r="I1032" s="26">
        <f t="shared" si="499"/>
        <v>124060</v>
      </c>
      <c r="J1032" s="26">
        <f t="shared" si="500"/>
        <v>446595.00000000052</v>
      </c>
      <c r="O1032">
        <f>O1034/$M$794</f>
        <v>22</v>
      </c>
      <c r="S1032">
        <f t="shared" si="501"/>
        <v>35</v>
      </c>
    </row>
    <row r="1033" spans="1:19" x14ac:dyDescent="0.25">
      <c r="A1033" s="1">
        <v>242</v>
      </c>
      <c r="B1033" s="11">
        <v>11440</v>
      </c>
      <c r="C1033" s="11">
        <f t="shared" si="502"/>
        <v>32253.500000000051</v>
      </c>
      <c r="D1033" s="11">
        <f t="shared" si="503"/>
        <v>35243.500000000051</v>
      </c>
      <c r="E1033" s="22">
        <v>8450</v>
      </c>
      <c r="F1033" s="4">
        <f t="shared" si="496"/>
        <v>10</v>
      </c>
      <c r="G1033" s="25">
        <f t="shared" si="497"/>
        <v>352435.00000000052</v>
      </c>
      <c r="H1033" s="1">
        <f t="shared" si="498"/>
        <v>1</v>
      </c>
      <c r="I1033" s="26">
        <f t="shared" si="499"/>
        <v>124060</v>
      </c>
      <c r="J1033" s="26">
        <f t="shared" si="500"/>
        <v>476495.00000000052</v>
      </c>
      <c r="S1033">
        <f t="shared" si="501"/>
        <v>35</v>
      </c>
    </row>
    <row r="1034" spans="1:19" ht="15.75" thickBot="1" x14ac:dyDescent="0.3">
      <c r="A1034" s="29">
        <v>243</v>
      </c>
      <c r="B1034" s="21">
        <v>1932</v>
      </c>
      <c r="C1034" s="21">
        <f t="shared" si="502"/>
        <v>35243.500000000051</v>
      </c>
      <c r="D1034" s="21">
        <f t="shared" si="503"/>
        <v>28550.500000000051</v>
      </c>
      <c r="E1034" s="23">
        <v>8625</v>
      </c>
      <c r="F1034" s="4">
        <f t="shared" si="496"/>
        <v>10</v>
      </c>
      <c r="G1034" s="43">
        <f t="shared" si="497"/>
        <v>285505.00000000052</v>
      </c>
      <c r="H1034" s="29">
        <f t="shared" si="498"/>
        <v>1</v>
      </c>
      <c r="I1034" s="26">
        <f t="shared" si="499"/>
        <v>124060</v>
      </c>
      <c r="J1034" s="30">
        <f t="shared" si="500"/>
        <v>409565.00000000052</v>
      </c>
      <c r="K1034" s="31">
        <f>SUM(J1004:J1034)</f>
        <v>10129215.000000019</v>
      </c>
      <c r="L1034" s="32" t="s">
        <v>114</v>
      </c>
      <c r="M1034" s="28">
        <f>SUM(G1004:G1034)</f>
        <v>7399895.0000000214</v>
      </c>
      <c r="N1034" s="33" t="s">
        <v>70</v>
      </c>
      <c r="O1034" s="34">
        <f>SUM(I1004:I1034)</f>
        <v>2729320</v>
      </c>
      <c r="S1034">
        <f t="shared" si="501"/>
        <v>35</v>
      </c>
    </row>
    <row r="1035" spans="1:19" x14ac:dyDescent="0.25">
      <c r="A1035" s="36">
        <v>244</v>
      </c>
      <c r="B1035" s="22">
        <v>5460</v>
      </c>
      <c r="C1035" s="22">
        <f t="shared" si="502"/>
        <v>28550.500000000051</v>
      </c>
      <c r="D1035" s="22">
        <f t="shared" si="503"/>
        <v>26064.500000000051</v>
      </c>
      <c r="E1035" s="22">
        <v>7946</v>
      </c>
      <c r="F1035" s="4">
        <f t="shared" si="496"/>
        <v>10</v>
      </c>
      <c r="G1035" s="44">
        <f t="shared" si="497"/>
        <v>260645.00000000052</v>
      </c>
      <c r="H1035" s="36">
        <f t="shared" si="498"/>
        <v>1</v>
      </c>
      <c r="I1035" s="26">
        <f t="shared" si="499"/>
        <v>124060</v>
      </c>
      <c r="J1035" s="37">
        <f t="shared" si="500"/>
        <v>384705.00000000052</v>
      </c>
      <c r="S1035">
        <f t="shared" si="501"/>
        <v>35</v>
      </c>
    </row>
    <row r="1036" spans="1:19" x14ac:dyDescent="0.25">
      <c r="A1036" s="1">
        <v>245</v>
      </c>
      <c r="B1036" s="11">
        <v>3110</v>
      </c>
      <c r="C1036" s="11">
        <f t="shared" si="502"/>
        <v>26064.500000000051</v>
      </c>
      <c r="D1036" s="11">
        <f t="shared" si="503"/>
        <v>20390.500000000051</v>
      </c>
      <c r="E1036" s="22">
        <v>8784</v>
      </c>
      <c r="F1036" s="4">
        <f t="shared" si="496"/>
        <v>10</v>
      </c>
      <c r="G1036" s="25">
        <f t="shared" si="497"/>
        <v>203905.00000000052</v>
      </c>
      <c r="H1036" s="1">
        <f t="shared" si="498"/>
        <v>1</v>
      </c>
      <c r="I1036" s="26">
        <f t="shared" si="499"/>
        <v>124060</v>
      </c>
      <c r="J1036" s="26">
        <f t="shared" si="500"/>
        <v>327965.00000000052</v>
      </c>
      <c r="S1036">
        <f t="shared" si="501"/>
        <v>35</v>
      </c>
    </row>
    <row r="1037" spans="1:19" x14ac:dyDescent="0.25">
      <c r="A1037" s="1">
        <v>246</v>
      </c>
      <c r="B1037" s="11">
        <v>2960</v>
      </c>
      <c r="C1037" s="11">
        <f t="shared" si="502"/>
        <v>20390.500000000051</v>
      </c>
      <c r="D1037" s="11">
        <f t="shared" si="503"/>
        <v>15501.500000000051</v>
      </c>
      <c r="E1037" s="22">
        <v>7849</v>
      </c>
      <c r="F1037" s="4">
        <f t="shared" si="496"/>
        <v>10</v>
      </c>
      <c r="G1037" s="25">
        <f t="shared" si="497"/>
        <v>155015.00000000052</v>
      </c>
      <c r="H1037" s="1">
        <f t="shared" si="498"/>
        <v>1</v>
      </c>
      <c r="I1037" s="26">
        <f t="shared" si="499"/>
        <v>124060</v>
      </c>
      <c r="J1037" s="26">
        <f t="shared" si="500"/>
        <v>279075.00000000052</v>
      </c>
      <c r="S1037">
        <f t="shared" si="501"/>
        <v>36</v>
      </c>
    </row>
    <row r="1038" spans="1:19" x14ac:dyDescent="0.25">
      <c r="A1038" s="1">
        <v>247</v>
      </c>
      <c r="B1038" s="11">
        <v>10570</v>
      </c>
      <c r="C1038" s="11">
        <f t="shared" si="502"/>
        <v>15501.500000000051</v>
      </c>
      <c r="D1038" s="11">
        <f t="shared" si="503"/>
        <v>26071.500000000051</v>
      </c>
      <c r="E1038" s="22">
        <v>0</v>
      </c>
      <c r="F1038" s="4">
        <f t="shared" si="496"/>
        <v>10</v>
      </c>
      <c r="G1038" s="25">
        <f t="shared" si="497"/>
        <v>260715.00000000052</v>
      </c>
      <c r="H1038" s="1">
        <f t="shared" si="498"/>
        <v>1</v>
      </c>
      <c r="I1038" s="26">
        <f t="shared" si="499"/>
        <v>124060</v>
      </c>
      <c r="J1038" s="26">
        <f t="shared" si="500"/>
        <v>384775.00000000052</v>
      </c>
      <c r="S1038">
        <f t="shared" si="501"/>
        <v>36</v>
      </c>
    </row>
    <row r="1039" spans="1:19" x14ac:dyDescent="0.25">
      <c r="A1039" s="1">
        <v>248</v>
      </c>
      <c r="B1039" s="11">
        <v>4160</v>
      </c>
      <c r="C1039" s="11">
        <f t="shared" si="502"/>
        <v>26071.500000000051</v>
      </c>
      <c r="D1039" s="11">
        <f t="shared" si="503"/>
        <v>21270.500000000051</v>
      </c>
      <c r="E1039" s="22">
        <v>8961</v>
      </c>
      <c r="F1039" s="4">
        <f t="shared" si="496"/>
        <v>10</v>
      </c>
      <c r="G1039" s="25">
        <f t="shared" si="497"/>
        <v>212705.00000000052</v>
      </c>
      <c r="H1039" s="1">
        <f t="shared" si="498"/>
        <v>1</v>
      </c>
      <c r="I1039" s="26">
        <f t="shared" si="499"/>
        <v>124060</v>
      </c>
      <c r="J1039" s="26">
        <f t="shared" si="500"/>
        <v>336765.00000000052</v>
      </c>
      <c r="S1039">
        <f t="shared" si="501"/>
        <v>36</v>
      </c>
    </row>
    <row r="1040" spans="1:19" x14ac:dyDescent="0.25">
      <c r="A1040" s="1">
        <v>249</v>
      </c>
      <c r="B1040" s="11">
        <v>13240</v>
      </c>
      <c r="C1040" s="11">
        <f t="shared" si="502"/>
        <v>21270.500000000051</v>
      </c>
      <c r="D1040" s="11">
        <f t="shared" si="503"/>
        <v>26345.500000000051</v>
      </c>
      <c r="E1040" s="22">
        <v>8165</v>
      </c>
      <c r="F1040" s="4">
        <f t="shared" si="496"/>
        <v>10</v>
      </c>
      <c r="G1040" s="25">
        <f t="shared" si="497"/>
        <v>263455.00000000052</v>
      </c>
      <c r="H1040" s="1">
        <f t="shared" si="498"/>
        <v>1</v>
      </c>
      <c r="I1040" s="26">
        <f t="shared" si="499"/>
        <v>124060</v>
      </c>
      <c r="J1040" s="26">
        <f t="shared" si="500"/>
        <v>387515.00000000052</v>
      </c>
      <c r="S1040">
        <f t="shared" si="501"/>
        <v>36</v>
      </c>
    </row>
    <row r="1041" spans="1:19" x14ac:dyDescent="0.25">
      <c r="A1041" s="1">
        <v>250</v>
      </c>
      <c r="B1041" s="11">
        <v>3610</v>
      </c>
      <c r="C1041" s="11">
        <f t="shared" si="502"/>
        <v>26345.500000000051</v>
      </c>
      <c r="D1041" s="11">
        <f t="shared" si="503"/>
        <v>20616.500000000051</v>
      </c>
      <c r="E1041" s="22">
        <v>9339</v>
      </c>
      <c r="F1041" s="4">
        <f t="shared" si="496"/>
        <v>10</v>
      </c>
      <c r="G1041" s="25">
        <f t="shared" si="497"/>
        <v>206165.00000000052</v>
      </c>
      <c r="H1041" s="1">
        <f t="shared" si="498"/>
        <v>1</v>
      </c>
      <c r="I1041" s="26">
        <f t="shared" si="499"/>
        <v>124060</v>
      </c>
      <c r="J1041" s="26">
        <f t="shared" si="500"/>
        <v>330225.00000000052</v>
      </c>
      <c r="S1041">
        <f t="shared" si="501"/>
        <v>36</v>
      </c>
    </row>
    <row r="1042" spans="1:19" x14ac:dyDescent="0.25">
      <c r="A1042" s="1">
        <v>251</v>
      </c>
      <c r="B1042" s="11">
        <v>10690</v>
      </c>
      <c r="C1042" s="11">
        <f t="shared" si="502"/>
        <v>20616.500000000051</v>
      </c>
      <c r="D1042" s="11">
        <f t="shared" si="503"/>
        <v>21908.500000000051</v>
      </c>
      <c r="E1042" s="22">
        <v>9398</v>
      </c>
      <c r="F1042" s="4">
        <f t="shared" si="496"/>
        <v>10</v>
      </c>
      <c r="G1042" s="25">
        <f t="shared" si="497"/>
        <v>219085.00000000052</v>
      </c>
      <c r="H1042" s="1">
        <f t="shared" si="498"/>
        <v>1</v>
      </c>
      <c r="I1042" s="26">
        <f t="shared" si="499"/>
        <v>124060</v>
      </c>
      <c r="J1042" s="26">
        <f t="shared" si="500"/>
        <v>343145.00000000052</v>
      </c>
      <c r="S1042">
        <f t="shared" si="501"/>
        <v>36</v>
      </c>
    </row>
    <row r="1043" spans="1:19" x14ac:dyDescent="0.25">
      <c r="A1043" s="1">
        <v>252</v>
      </c>
      <c r="B1043" s="11">
        <v>7640</v>
      </c>
      <c r="C1043" s="11">
        <f t="shared" si="502"/>
        <v>21908.500000000051</v>
      </c>
      <c r="D1043" s="11">
        <f t="shared" si="503"/>
        <v>21870.500000000051</v>
      </c>
      <c r="E1043" s="22">
        <v>7678</v>
      </c>
      <c r="F1043" s="4">
        <f t="shared" si="496"/>
        <v>10</v>
      </c>
      <c r="G1043" s="25">
        <f t="shared" si="497"/>
        <v>218705.00000000052</v>
      </c>
      <c r="H1043" s="1">
        <f t="shared" si="498"/>
        <v>1</v>
      </c>
      <c r="I1043" s="26">
        <f t="shared" si="499"/>
        <v>124060</v>
      </c>
      <c r="J1043" s="26">
        <f t="shared" si="500"/>
        <v>342765.00000000052</v>
      </c>
      <c r="S1043">
        <f t="shared" si="501"/>
        <v>36</v>
      </c>
    </row>
    <row r="1044" spans="1:19" x14ac:dyDescent="0.25">
      <c r="A1044" s="1">
        <v>253</v>
      </c>
      <c r="B1044" s="11">
        <v>5110</v>
      </c>
      <c r="C1044" s="11">
        <f t="shared" si="502"/>
        <v>21870.500000000051</v>
      </c>
      <c r="D1044" s="11">
        <f t="shared" si="503"/>
        <v>18279.500000000051</v>
      </c>
      <c r="E1044" s="22">
        <v>8701</v>
      </c>
      <c r="F1044" s="4">
        <f t="shared" si="496"/>
        <v>10</v>
      </c>
      <c r="G1044" s="25">
        <f t="shared" si="497"/>
        <v>182795.00000000052</v>
      </c>
      <c r="H1044" s="1">
        <f t="shared" si="498"/>
        <v>1</v>
      </c>
      <c r="I1044" s="26">
        <f t="shared" si="499"/>
        <v>124060</v>
      </c>
      <c r="J1044" s="26">
        <f t="shared" si="500"/>
        <v>306855.00000000052</v>
      </c>
      <c r="S1044">
        <f t="shared" si="501"/>
        <v>37</v>
      </c>
    </row>
    <row r="1045" spans="1:19" x14ac:dyDescent="0.25">
      <c r="A1045" s="1">
        <v>254</v>
      </c>
      <c r="B1045" s="11">
        <v>0</v>
      </c>
      <c r="C1045" s="11">
        <f t="shared" si="502"/>
        <v>18279.500000000051</v>
      </c>
      <c r="D1045" s="11">
        <f t="shared" si="503"/>
        <v>18279.500000000051</v>
      </c>
      <c r="E1045" s="22">
        <v>0</v>
      </c>
      <c r="F1045" s="4">
        <f t="shared" si="496"/>
        <v>10</v>
      </c>
      <c r="G1045" s="25">
        <f t="shared" si="497"/>
        <v>182795.00000000052</v>
      </c>
      <c r="H1045" s="1">
        <f t="shared" si="498"/>
        <v>0</v>
      </c>
      <c r="I1045" s="26">
        <f t="shared" si="499"/>
        <v>0</v>
      </c>
      <c r="J1045" s="26">
        <f t="shared" si="500"/>
        <v>182795.00000000052</v>
      </c>
      <c r="S1045">
        <f t="shared" si="501"/>
        <v>37</v>
      </c>
    </row>
    <row r="1046" spans="1:19" x14ac:dyDescent="0.25">
      <c r="A1046" s="1">
        <v>255</v>
      </c>
      <c r="B1046" s="11">
        <v>13730</v>
      </c>
      <c r="C1046" s="11">
        <f t="shared" si="502"/>
        <v>18279.500000000051</v>
      </c>
      <c r="D1046" s="11">
        <f t="shared" si="503"/>
        <v>24239.500000000051</v>
      </c>
      <c r="E1046" s="22">
        <v>7770</v>
      </c>
      <c r="F1046" s="4">
        <f t="shared" si="496"/>
        <v>10</v>
      </c>
      <c r="G1046" s="25">
        <f t="shared" si="497"/>
        <v>242395.00000000052</v>
      </c>
      <c r="H1046" s="1">
        <f t="shared" si="498"/>
        <v>1</v>
      </c>
      <c r="I1046" s="26">
        <f t="shared" si="499"/>
        <v>124060</v>
      </c>
      <c r="J1046" s="26">
        <f t="shared" si="500"/>
        <v>366455.00000000052</v>
      </c>
      <c r="S1046">
        <f t="shared" si="501"/>
        <v>37</v>
      </c>
    </row>
    <row r="1047" spans="1:19" x14ac:dyDescent="0.25">
      <c r="A1047" s="1">
        <v>256</v>
      </c>
      <c r="B1047" s="11">
        <v>7832.6</v>
      </c>
      <c r="C1047" s="11">
        <f t="shared" si="502"/>
        <v>24239.500000000051</v>
      </c>
      <c r="D1047" s="11">
        <f t="shared" si="503"/>
        <v>23494.100000000049</v>
      </c>
      <c r="E1047" s="22">
        <v>8578</v>
      </c>
      <c r="F1047" s="4">
        <f t="shared" si="496"/>
        <v>10</v>
      </c>
      <c r="G1047" s="25">
        <f t="shared" si="497"/>
        <v>234941.00000000049</v>
      </c>
      <c r="H1047" s="1">
        <f t="shared" si="498"/>
        <v>1</v>
      </c>
      <c r="I1047" s="26">
        <f t="shared" si="499"/>
        <v>124060</v>
      </c>
      <c r="J1047" s="26">
        <f t="shared" si="500"/>
        <v>359001.00000000047</v>
      </c>
      <c r="S1047">
        <f t="shared" si="501"/>
        <v>37</v>
      </c>
    </row>
    <row r="1048" spans="1:19" x14ac:dyDescent="0.25">
      <c r="A1048" s="1">
        <v>257</v>
      </c>
      <c r="B1048" s="11">
        <v>5450</v>
      </c>
      <c r="C1048" s="11">
        <f t="shared" si="502"/>
        <v>23494.100000000049</v>
      </c>
      <c r="D1048" s="11">
        <f t="shared" si="503"/>
        <v>20336.100000000049</v>
      </c>
      <c r="E1048" s="22">
        <v>8608</v>
      </c>
      <c r="F1048" s="4">
        <f t="shared" si="496"/>
        <v>10</v>
      </c>
      <c r="G1048" s="25">
        <f t="shared" si="497"/>
        <v>203361.00000000049</v>
      </c>
      <c r="H1048" s="1">
        <f t="shared" si="498"/>
        <v>1</v>
      </c>
      <c r="I1048" s="26">
        <f t="shared" si="499"/>
        <v>124060</v>
      </c>
      <c r="J1048" s="26">
        <f t="shared" si="500"/>
        <v>327421.00000000047</v>
      </c>
      <c r="S1048">
        <f t="shared" si="501"/>
        <v>37</v>
      </c>
    </row>
    <row r="1049" spans="1:19" x14ac:dyDescent="0.25">
      <c r="A1049" s="1">
        <v>258</v>
      </c>
      <c r="B1049" s="11">
        <v>4490</v>
      </c>
      <c r="C1049" s="11">
        <f t="shared" si="502"/>
        <v>20336.100000000049</v>
      </c>
      <c r="D1049" s="11">
        <f t="shared" si="503"/>
        <v>16073.100000000049</v>
      </c>
      <c r="E1049" s="22">
        <v>8753</v>
      </c>
      <c r="F1049" s="4">
        <f t="shared" ref="F1049:F1112" si="504">$M$793</f>
        <v>10</v>
      </c>
      <c r="G1049" s="25">
        <f t="shared" ref="G1049:G1112" si="505">D1049*F1049</f>
        <v>160731.00000000049</v>
      </c>
      <c r="H1049" s="1">
        <f t="shared" ref="H1049:H1112" si="506">IF(B1049=0,0,1)</f>
        <v>1</v>
      </c>
      <c r="I1049" s="26">
        <f t="shared" ref="I1049:I1112" si="507">H1049*$M$794</f>
        <v>124060</v>
      </c>
      <c r="J1049" s="26">
        <f t="shared" ref="J1049:J1112" si="508">G1049+I1049</f>
        <v>284791.00000000047</v>
      </c>
      <c r="S1049">
        <f t="shared" ref="S1049:S1112" si="509">S1042+1</f>
        <v>37</v>
      </c>
    </row>
    <row r="1050" spans="1:19" x14ac:dyDescent="0.25">
      <c r="A1050" s="1">
        <v>259</v>
      </c>
      <c r="B1050" s="11">
        <v>5594</v>
      </c>
      <c r="C1050" s="11">
        <f t="shared" ref="C1050:C1113" si="510">D1049</f>
        <v>16073.100000000049</v>
      </c>
      <c r="D1050" s="11">
        <f t="shared" ref="D1050:D1113" si="511">C1050+B1050-E1050</f>
        <v>12844.100000000049</v>
      </c>
      <c r="E1050" s="22">
        <v>8823</v>
      </c>
      <c r="F1050" s="4">
        <f t="shared" si="504"/>
        <v>10</v>
      </c>
      <c r="G1050" s="25">
        <f t="shared" si="505"/>
        <v>128441.00000000049</v>
      </c>
      <c r="H1050" s="1">
        <f t="shared" si="506"/>
        <v>1</v>
      </c>
      <c r="I1050" s="26">
        <f t="shared" si="507"/>
        <v>124060</v>
      </c>
      <c r="J1050" s="26">
        <f t="shared" si="508"/>
        <v>252501.00000000049</v>
      </c>
      <c r="S1050">
        <f t="shared" si="509"/>
        <v>37</v>
      </c>
    </row>
    <row r="1051" spans="1:19" x14ac:dyDescent="0.25">
      <c r="A1051" s="1">
        <v>260</v>
      </c>
      <c r="B1051" s="11">
        <v>9630</v>
      </c>
      <c r="C1051" s="11">
        <f t="shared" si="510"/>
        <v>12844.100000000049</v>
      </c>
      <c r="D1051" s="11">
        <f t="shared" si="511"/>
        <v>14178.100000000049</v>
      </c>
      <c r="E1051" s="22">
        <v>8296</v>
      </c>
      <c r="F1051" s="4">
        <f t="shared" si="504"/>
        <v>10</v>
      </c>
      <c r="G1051" s="25">
        <f t="shared" si="505"/>
        <v>141781.00000000049</v>
      </c>
      <c r="H1051" s="1">
        <f t="shared" si="506"/>
        <v>1</v>
      </c>
      <c r="I1051" s="26">
        <f t="shared" si="507"/>
        <v>124060</v>
      </c>
      <c r="J1051" s="26">
        <f t="shared" si="508"/>
        <v>265841.00000000047</v>
      </c>
      <c r="S1051">
        <f t="shared" si="509"/>
        <v>38</v>
      </c>
    </row>
    <row r="1052" spans="1:19" x14ac:dyDescent="0.25">
      <c r="A1052" s="1">
        <v>261</v>
      </c>
      <c r="B1052" s="11">
        <v>0</v>
      </c>
      <c r="C1052" s="11">
        <f t="shared" si="510"/>
        <v>14178.100000000049</v>
      </c>
      <c r="D1052" s="11">
        <f t="shared" si="511"/>
        <v>14178.100000000049</v>
      </c>
      <c r="E1052" s="22">
        <v>0</v>
      </c>
      <c r="F1052" s="4">
        <f t="shared" si="504"/>
        <v>10</v>
      </c>
      <c r="G1052" s="25">
        <f t="shared" si="505"/>
        <v>141781.00000000049</v>
      </c>
      <c r="H1052" s="1">
        <f t="shared" si="506"/>
        <v>0</v>
      </c>
      <c r="I1052" s="26">
        <f t="shared" si="507"/>
        <v>0</v>
      </c>
      <c r="J1052" s="26">
        <f t="shared" si="508"/>
        <v>141781.00000000049</v>
      </c>
      <c r="S1052">
        <f t="shared" si="509"/>
        <v>38</v>
      </c>
    </row>
    <row r="1053" spans="1:19" x14ac:dyDescent="0.25">
      <c r="A1053" s="1">
        <v>262</v>
      </c>
      <c r="B1053" s="11">
        <v>5523</v>
      </c>
      <c r="C1053" s="11">
        <f t="shared" si="510"/>
        <v>14178.100000000049</v>
      </c>
      <c r="D1053" s="11">
        <f t="shared" si="511"/>
        <v>10983.100000000049</v>
      </c>
      <c r="E1053" s="22">
        <v>8718</v>
      </c>
      <c r="F1053" s="4">
        <f t="shared" si="504"/>
        <v>10</v>
      </c>
      <c r="G1053" s="25">
        <f t="shared" si="505"/>
        <v>109831.00000000049</v>
      </c>
      <c r="H1053" s="1">
        <f t="shared" si="506"/>
        <v>1</v>
      </c>
      <c r="I1053" s="26">
        <f t="shared" si="507"/>
        <v>124060</v>
      </c>
      <c r="J1053" s="26">
        <f t="shared" si="508"/>
        <v>233891.00000000049</v>
      </c>
      <c r="S1053">
        <f t="shared" si="509"/>
        <v>38</v>
      </c>
    </row>
    <row r="1054" spans="1:19" x14ac:dyDescent="0.25">
      <c r="A1054" s="1">
        <v>263</v>
      </c>
      <c r="B1054" s="11">
        <v>12197</v>
      </c>
      <c r="C1054" s="11">
        <f t="shared" si="510"/>
        <v>10983.100000000049</v>
      </c>
      <c r="D1054" s="11">
        <f t="shared" si="511"/>
        <v>15155.100000000049</v>
      </c>
      <c r="E1054" s="22">
        <v>8025</v>
      </c>
      <c r="F1054" s="4">
        <f t="shared" si="504"/>
        <v>10</v>
      </c>
      <c r="G1054" s="25">
        <f t="shared" si="505"/>
        <v>151551.00000000049</v>
      </c>
      <c r="H1054" s="1">
        <f t="shared" si="506"/>
        <v>1</v>
      </c>
      <c r="I1054" s="26">
        <f t="shared" si="507"/>
        <v>124060</v>
      </c>
      <c r="J1054" s="26">
        <f t="shared" si="508"/>
        <v>275611.00000000047</v>
      </c>
      <c r="S1054">
        <f t="shared" si="509"/>
        <v>38</v>
      </c>
    </row>
    <row r="1055" spans="1:19" x14ac:dyDescent="0.25">
      <c r="A1055" s="1">
        <v>264</v>
      </c>
      <c r="B1055" s="11">
        <v>11252</v>
      </c>
      <c r="C1055" s="11">
        <f t="shared" si="510"/>
        <v>15155.100000000049</v>
      </c>
      <c r="D1055" s="11">
        <f t="shared" si="511"/>
        <v>17362.100000000049</v>
      </c>
      <c r="E1055" s="22">
        <v>9045</v>
      </c>
      <c r="F1055" s="4">
        <f t="shared" si="504"/>
        <v>10</v>
      </c>
      <c r="G1055" s="25">
        <f t="shared" si="505"/>
        <v>173621.00000000049</v>
      </c>
      <c r="H1055" s="1">
        <f t="shared" si="506"/>
        <v>1</v>
      </c>
      <c r="I1055" s="26">
        <f t="shared" si="507"/>
        <v>124060</v>
      </c>
      <c r="J1055" s="26">
        <f t="shared" si="508"/>
        <v>297681.00000000047</v>
      </c>
      <c r="S1055">
        <f t="shared" si="509"/>
        <v>38</v>
      </c>
    </row>
    <row r="1056" spans="1:19" x14ac:dyDescent="0.25">
      <c r="A1056" s="1">
        <v>265</v>
      </c>
      <c r="B1056" s="11">
        <v>5680</v>
      </c>
      <c r="C1056" s="11">
        <f t="shared" si="510"/>
        <v>17362.100000000049</v>
      </c>
      <c r="D1056" s="11">
        <f t="shared" si="511"/>
        <v>14240.100000000049</v>
      </c>
      <c r="E1056" s="22">
        <v>8802</v>
      </c>
      <c r="F1056" s="4">
        <f t="shared" si="504"/>
        <v>10</v>
      </c>
      <c r="G1056" s="25">
        <f t="shared" si="505"/>
        <v>142401.00000000049</v>
      </c>
      <c r="H1056" s="1">
        <f t="shared" si="506"/>
        <v>1</v>
      </c>
      <c r="I1056" s="26">
        <f t="shared" si="507"/>
        <v>124060</v>
      </c>
      <c r="J1056" s="26">
        <f t="shared" si="508"/>
        <v>266461.00000000047</v>
      </c>
      <c r="S1056">
        <f t="shared" si="509"/>
        <v>38</v>
      </c>
    </row>
    <row r="1057" spans="1:19" x14ac:dyDescent="0.25">
      <c r="A1057" s="1">
        <v>266</v>
      </c>
      <c r="B1057" s="11">
        <v>11410</v>
      </c>
      <c r="C1057" s="11">
        <f t="shared" si="510"/>
        <v>14240.100000000049</v>
      </c>
      <c r="D1057" s="11">
        <f t="shared" si="511"/>
        <v>17100.100000000049</v>
      </c>
      <c r="E1057" s="22">
        <v>8550</v>
      </c>
      <c r="F1057" s="4">
        <f t="shared" si="504"/>
        <v>10</v>
      </c>
      <c r="G1057" s="25">
        <f t="shared" si="505"/>
        <v>171001.00000000049</v>
      </c>
      <c r="H1057" s="1">
        <f t="shared" si="506"/>
        <v>1</v>
      </c>
      <c r="I1057" s="26">
        <f t="shared" si="507"/>
        <v>124060</v>
      </c>
      <c r="J1057" s="26">
        <f t="shared" si="508"/>
        <v>295061.00000000047</v>
      </c>
      <c r="S1057">
        <f t="shared" si="509"/>
        <v>38</v>
      </c>
    </row>
    <row r="1058" spans="1:19" x14ac:dyDescent="0.25">
      <c r="A1058" s="1">
        <v>267</v>
      </c>
      <c r="B1058" s="11">
        <v>8903</v>
      </c>
      <c r="C1058" s="11">
        <f t="shared" si="510"/>
        <v>17100.100000000049</v>
      </c>
      <c r="D1058" s="11">
        <f t="shared" si="511"/>
        <v>17326.100000000049</v>
      </c>
      <c r="E1058" s="22">
        <v>8677</v>
      </c>
      <c r="F1058" s="4">
        <f t="shared" si="504"/>
        <v>10</v>
      </c>
      <c r="G1058" s="25">
        <f t="shared" si="505"/>
        <v>173261.00000000049</v>
      </c>
      <c r="H1058" s="1">
        <f t="shared" si="506"/>
        <v>1</v>
      </c>
      <c r="I1058" s="26">
        <f t="shared" si="507"/>
        <v>124060</v>
      </c>
      <c r="J1058" s="26">
        <f t="shared" si="508"/>
        <v>297321.00000000047</v>
      </c>
      <c r="S1058">
        <f t="shared" si="509"/>
        <v>39</v>
      </c>
    </row>
    <row r="1059" spans="1:19" x14ac:dyDescent="0.25">
      <c r="A1059" s="1">
        <v>268</v>
      </c>
      <c r="B1059" s="11">
        <v>11300</v>
      </c>
      <c r="C1059" s="11">
        <f t="shared" si="510"/>
        <v>17326.100000000049</v>
      </c>
      <c r="D1059" s="11">
        <f t="shared" si="511"/>
        <v>28626.100000000049</v>
      </c>
      <c r="E1059" s="22">
        <v>0</v>
      </c>
      <c r="F1059" s="4">
        <f t="shared" si="504"/>
        <v>10</v>
      </c>
      <c r="G1059" s="25">
        <f t="shared" si="505"/>
        <v>286261.00000000047</v>
      </c>
      <c r="H1059" s="1">
        <f t="shared" si="506"/>
        <v>1</v>
      </c>
      <c r="I1059" s="26">
        <f t="shared" si="507"/>
        <v>124060</v>
      </c>
      <c r="J1059" s="26">
        <f t="shared" si="508"/>
        <v>410321.00000000047</v>
      </c>
      <c r="S1059">
        <f t="shared" si="509"/>
        <v>39</v>
      </c>
    </row>
    <row r="1060" spans="1:19" x14ac:dyDescent="0.25">
      <c r="A1060" s="1">
        <v>269</v>
      </c>
      <c r="B1060" s="11">
        <v>4190</v>
      </c>
      <c r="C1060" s="11">
        <f t="shared" si="510"/>
        <v>28626.100000000049</v>
      </c>
      <c r="D1060" s="11">
        <f t="shared" si="511"/>
        <v>22413.100000000049</v>
      </c>
      <c r="E1060" s="22">
        <v>10403</v>
      </c>
      <c r="F1060" s="4">
        <f t="shared" si="504"/>
        <v>10</v>
      </c>
      <c r="G1060" s="25">
        <f t="shared" si="505"/>
        <v>224131.00000000049</v>
      </c>
      <c r="H1060" s="1">
        <f t="shared" si="506"/>
        <v>1</v>
      </c>
      <c r="I1060" s="26">
        <f t="shared" si="507"/>
        <v>124060</v>
      </c>
      <c r="J1060" s="26">
        <f t="shared" si="508"/>
        <v>348191.00000000047</v>
      </c>
      <c r="S1060">
        <f t="shared" si="509"/>
        <v>39</v>
      </c>
    </row>
    <row r="1061" spans="1:19" x14ac:dyDescent="0.25">
      <c r="A1061" s="1">
        <v>270</v>
      </c>
      <c r="B1061" s="11">
        <v>4430</v>
      </c>
      <c r="C1061" s="11">
        <f t="shared" si="510"/>
        <v>22413.100000000049</v>
      </c>
      <c r="D1061" s="11">
        <f t="shared" si="511"/>
        <v>17137.100000000049</v>
      </c>
      <c r="E1061" s="22">
        <v>9706</v>
      </c>
      <c r="F1061" s="4">
        <f t="shared" si="504"/>
        <v>10</v>
      </c>
      <c r="G1061" s="25">
        <f t="shared" si="505"/>
        <v>171371.00000000049</v>
      </c>
      <c r="H1061" s="1">
        <f t="shared" si="506"/>
        <v>1</v>
      </c>
      <c r="I1061" s="26">
        <f t="shared" si="507"/>
        <v>124060</v>
      </c>
      <c r="J1061" s="26">
        <f t="shared" si="508"/>
        <v>295431.00000000047</v>
      </c>
      <c r="S1061">
        <f t="shared" si="509"/>
        <v>39</v>
      </c>
    </row>
    <row r="1062" spans="1:19" x14ac:dyDescent="0.25">
      <c r="A1062" s="1">
        <v>271</v>
      </c>
      <c r="B1062" s="11">
        <v>4420</v>
      </c>
      <c r="C1062" s="11">
        <f t="shared" si="510"/>
        <v>17137.100000000049</v>
      </c>
      <c r="D1062" s="11">
        <f t="shared" si="511"/>
        <v>12296.100000000049</v>
      </c>
      <c r="E1062" s="22">
        <v>9261</v>
      </c>
      <c r="F1062" s="4">
        <f t="shared" si="504"/>
        <v>10</v>
      </c>
      <c r="G1062" s="25">
        <f t="shared" si="505"/>
        <v>122961.00000000049</v>
      </c>
      <c r="H1062" s="1">
        <f t="shared" si="506"/>
        <v>1</v>
      </c>
      <c r="I1062" s="26">
        <f t="shared" si="507"/>
        <v>124060</v>
      </c>
      <c r="J1062" s="26">
        <f t="shared" si="508"/>
        <v>247021.00000000049</v>
      </c>
      <c r="O1062">
        <f>O1064/$M$794</f>
        <v>28</v>
      </c>
      <c r="S1062">
        <f t="shared" si="509"/>
        <v>39</v>
      </c>
    </row>
    <row r="1063" spans="1:19" x14ac:dyDescent="0.25">
      <c r="A1063" s="1">
        <v>272</v>
      </c>
      <c r="B1063" s="11">
        <v>8205</v>
      </c>
      <c r="C1063" s="11">
        <f t="shared" si="510"/>
        <v>12296.100000000049</v>
      </c>
      <c r="D1063" s="11">
        <f t="shared" si="511"/>
        <v>12699.100000000049</v>
      </c>
      <c r="E1063" s="22">
        <v>7802</v>
      </c>
      <c r="F1063" s="4">
        <f t="shared" si="504"/>
        <v>10</v>
      </c>
      <c r="G1063" s="25">
        <f t="shared" si="505"/>
        <v>126991.00000000049</v>
      </c>
      <c r="H1063" s="1">
        <f t="shared" si="506"/>
        <v>1</v>
      </c>
      <c r="I1063" s="26">
        <f t="shared" si="507"/>
        <v>124060</v>
      </c>
      <c r="J1063" s="26">
        <f t="shared" si="508"/>
        <v>251051.00000000049</v>
      </c>
      <c r="S1063">
        <f t="shared" si="509"/>
        <v>39</v>
      </c>
    </row>
    <row r="1064" spans="1:19" ht="15.75" thickBot="1" x14ac:dyDescent="0.3">
      <c r="A1064" s="29">
        <v>273</v>
      </c>
      <c r="B1064" s="21">
        <v>5010</v>
      </c>
      <c r="C1064" s="21">
        <f t="shared" si="510"/>
        <v>12699.100000000049</v>
      </c>
      <c r="D1064" s="21">
        <f t="shared" si="511"/>
        <v>9458.1000000000495</v>
      </c>
      <c r="E1064" s="23">
        <v>8251</v>
      </c>
      <c r="F1064" s="4">
        <f t="shared" si="504"/>
        <v>10</v>
      </c>
      <c r="G1064" s="43">
        <f t="shared" si="505"/>
        <v>94581.000000000495</v>
      </c>
      <c r="H1064" s="29">
        <f t="shared" si="506"/>
        <v>1</v>
      </c>
      <c r="I1064" s="26">
        <f t="shared" si="507"/>
        <v>124060</v>
      </c>
      <c r="J1064" s="30">
        <f t="shared" si="508"/>
        <v>218641.00000000049</v>
      </c>
      <c r="K1064" s="31">
        <f>SUM(J1035:J1064)</f>
        <v>9041058.0000000112</v>
      </c>
      <c r="L1064" s="32" t="s">
        <v>114</v>
      </c>
      <c r="M1064" s="28">
        <f>SUM(G1035:G1064)</f>
        <v>5567378.0000000177</v>
      </c>
      <c r="N1064" s="33" t="s">
        <v>70</v>
      </c>
      <c r="O1064" s="34">
        <f>SUM(I1035:I1064)</f>
        <v>3473680</v>
      </c>
      <c r="S1064">
        <f t="shared" si="509"/>
        <v>39</v>
      </c>
    </row>
    <row r="1065" spans="1:19" x14ac:dyDescent="0.25">
      <c r="A1065" s="36">
        <v>274</v>
      </c>
      <c r="B1065" s="22">
        <v>11827</v>
      </c>
      <c r="C1065" s="22">
        <f t="shared" si="510"/>
        <v>9458.1000000000495</v>
      </c>
      <c r="D1065" s="22">
        <f t="shared" si="511"/>
        <v>12872.100000000049</v>
      </c>
      <c r="E1065" s="22">
        <v>8413</v>
      </c>
      <c r="F1065" s="4">
        <f t="shared" si="504"/>
        <v>10</v>
      </c>
      <c r="G1065" s="44">
        <f t="shared" si="505"/>
        <v>128721.00000000049</v>
      </c>
      <c r="H1065" s="36">
        <f t="shared" si="506"/>
        <v>1</v>
      </c>
      <c r="I1065" s="26">
        <f t="shared" si="507"/>
        <v>124060</v>
      </c>
      <c r="J1065" s="37">
        <f t="shared" si="508"/>
        <v>252781.00000000049</v>
      </c>
      <c r="S1065">
        <f t="shared" si="509"/>
        <v>40</v>
      </c>
    </row>
    <row r="1066" spans="1:19" x14ac:dyDescent="0.25">
      <c r="A1066" s="1">
        <v>275</v>
      </c>
      <c r="B1066" s="11">
        <v>0</v>
      </c>
      <c r="C1066" s="11">
        <f t="shared" si="510"/>
        <v>12872.100000000049</v>
      </c>
      <c r="D1066" s="11">
        <f t="shared" si="511"/>
        <v>12872.100000000049</v>
      </c>
      <c r="E1066" s="22">
        <v>0</v>
      </c>
      <c r="F1066" s="4">
        <f t="shared" si="504"/>
        <v>10</v>
      </c>
      <c r="G1066" s="25">
        <f t="shared" si="505"/>
        <v>128721.00000000049</v>
      </c>
      <c r="H1066" s="1">
        <f t="shared" si="506"/>
        <v>0</v>
      </c>
      <c r="I1066" s="26">
        <f t="shared" si="507"/>
        <v>0</v>
      </c>
      <c r="J1066" s="26">
        <f t="shared" si="508"/>
        <v>128721.00000000049</v>
      </c>
      <c r="S1066">
        <f t="shared" si="509"/>
        <v>40</v>
      </c>
    </row>
    <row r="1067" spans="1:19" x14ac:dyDescent="0.25">
      <c r="A1067" s="1">
        <v>276</v>
      </c>
      <c r="B1067" s="11">
        <v>0</v>
      </c>
      <c r="C1067" s="11">
        <f t="shared" si="510"/>
        <v>12872.100000000049</v>
      </c>
      <c r="D1067" s="11">
        <f t="shared" si="511"/>
        <v>3558.1000000000495</v>
      </c>
      <c r="E1067" s="22">
        <v>9314</v>
      </c>
      <c r="F1067" s="4">
        <f t="shared" si="504"/>
        <v>10</v>
      </c>
      <c r="G1067" s="25">
        <f t="shared" si="505"/>
        <v>35581.000000000495</v>
      </c>
      <c r="H1067" s="1">
        <f t="shared" si="506"/>
        <v>0</v>
      </c>
      <c r="I1067" s="26">
        <f t="shared" si="507"/>
        <v>0</v>
      </c>
      <c r="J1067" s="26">
        <f t="shared" si="508"/>
        <v>35581.000000000495</v>
      </c>
      <c r="S1067">
        <f t="shared" si="509"/>
        <v>40</v>
      </c>
    </row>
    <row r="1068" spans="1:19" x14ac:dyDescent="0.25">
      <c r="A1068" s="1">
        <v>277</v>
      </c>
      <c r="B1068" s="11">
        <v>13500</v>
      </c>
      <c r="C1068" s="11">
        <f t="shared" si="510"/>
        <v>3558.1000000000495</v>
      </c>
      <c r="D1068" s="11">
        <f t="shared" si="511"/>
        <v>8781.1000000000495</v>
      </c>
      <c r="E1068" s="22">
        <v>8277</v>
      </c>
      <c r="F1068" s="4">
        <f t="shared" si="504"/>
        <v>10</v>
      </c>
      <c r="G1068" s="25">
        <f t="shared" si="505"/>
        <v>87811.000000000495</v>
      </c>
      <c r="H1068" s="1">
        <f t="shared" si="506"/>
        <v>1</v>
      </c>
      <c r="I1068" s="26">
        <f t="shared" si="507"/>
        <v>124060</v>
      </c>
      <c r="J1068" s="26">
        <f t="shared" si="508"/>
        <v>211871.00000000049</v>
      </c>
      <c r="S1068">
        <f t="shared" si="509"/>
        <v>40</v>
      </c>
    </row>
    <row r="1069" spans="1:19" x14ac:dyDescent="0.25">
      <c r="A1069" s="1">
        <v>278</v>
      </c>
      <c r="B1069" s="11">
        <v>0</v>
      </c>
      <c r="C1069" s="11">
        <f t="shared" si="510"/>
        <v>8781.1000000000495</v>
      </c>
      <c r="D1069" s="11">
        <f t="shared" si="511"/>
        <v>598.10000000004948</v>
      </c>
      <c r="E1069" s="22">
        <v>8183</v>
      </c>
      <c r="F1069" s="4">
        <f t="shared" si="504"/>
        <v>10</v>
      </c>
      <c r="G1069" s="25">
        <f t="shared" si="505"/>
        <v>5981.0000000004948</v>
      </c>
      <c r="H1069" s="1">
        <f t="shared" si="506"/>
        <v>0</v>
      </c>
      <c r="I1069" s="26">
        <f t="shared" si="507"/>
        <v>0</v>
      </c>
      <c r="J1069" s="26">
        <f t="shared" si="508"/>
        <v>5981.0000000004948</v>
      </c>
      <c r="S1069">
        <f t="shared" si="509"/>
        <v>40</v>
      </c>
    </row>
    <row r="1070" spans="1:19" x14ac:dyDescent="0.25">
      <c r="A1070" s="1">
        <v>279</v>
      </c>
      <c r="B1070" s="11">
        <v>0</v>
      </c>
      <c r="C1070" s="11">
        <f t="shared" si="510"/>
        <v>598.10000000004948</v>
      </c>
      <c r="D1070" s="11">
        <f t="shared" si="511"/>
        <v>598.10000000004948</v>
      </c>
      <c r="E1070" s="22">
        <v>0</v>
      </c>
      <c r="F1070" s="4">
        <f t="shared" si="504"/>
        <v>10</v>
      </c>
      <c r="G1070" s="25">
        <f t="shared" si="505"/>
        <v>5981.0000000004948</v>
      </c>
      <c r="H1070" s="1">
        <f t="shared" si="506"/>
        <v>0</v>
      </c>
      <c r="I1070" s="26">
        <f t="shared" si="507"/>
        <v>0</v>
      </c>
      <c r="J1070" s="26">
        <f t="shared" si="508"/>
        <v>5981.0000000004948</v>
      </c>
      <c r="S1070">
        <f t="shared" si="509"/>
        <v>40</v>
      </c>
    </row>
    <row r="1071" spans="1:19" x14ac:dyDescent="0.25">
      <c r="A1071" s="1">
        <v>280</v>
      </c>
      <c r="B1071" s="11">
        <v>12527</v>
      </c>
      <c r="C1071" s="11">
        <f t="shared" si="510"/>
        <v>598.10000000004948</v>
      </c>
      <c r="D1071" s="11">
        <f t="shared" si="511"/>
        <v>13125.100000000049</v>
      </c>
      <c r="E1071" s="22">
        <v>0</v>
      </c>
      <c r="F1071" s="4">
        <f t="shared" si="504"/>
        <v>10</v>
      </c>
      <c r="G1071" s="25">
        <f t="shared" si="505"/>
        <v>131251.00000000049</v>
      </c>
      <c r="H1071" s="1">
        <f t="shared" si="506"/>
        <v>1</v>
      </c>
      <c r="I1071" s="26">
        <f t="shared" si="507"/>
        <v>124060</v>
      </c>
      <c r="J1071" s="26">
        <f t="shared" si="508"/>
        <v>255311.00000000049</v>
      </c>
      <c r="S1071">
        <f t="shared" si="509"/>
        <v>40</v>
      </c>
    </row>
    <row r="1072" spans="1:19" x14ac:dyDescent="0.25">
      <c r="A1072" s="1">
        <v>281</v>
      </c>
      <c r="B1072" s="11">
        <v>4160</v>
      </c>
      <c r="C1072" s="11">
        <f t="shared" si="510"/>
        <v>13125.100000000049</v>
      </c>
      <c r="D1072" s="11">
        <f t="shared" si="511"/>
        <v>17285.100000000049</v>
      </c>
      <c r="E1072" s="22">
        <v>0</v>
      </c>
      <c r="F1072" s="4">
        <f t="shared" si="504"/>
        <v>10</v>
      </c>
      <c r="G1072" s="25">
        <f t="shared" si="505"/>
        <v>172851.00000000049</v>
      </c>
      <c r="H1072" s="1">
        <f t="shared" si="506"/>
        <v>1</v>
      </c>
      <c r="I1072" s="26">
        <f t="shared" si="507"/>
        <v>124060</v>
      </c>
      <c r="J1072" s="26">
        <f t="shared" si="508"/>
        <v>296911.00000000047</v>
      </c>
      <c r="S1072">
        <f t="shared" si="509"/>
        <v>41</v>
      </c>
    </row>
    <row r="1073" spans="1:19" x14ac:dyDescent="0.25">
      <c r="A1073" s="1">
        <v>282</v>
      </c>
      <c r="B1073" s="11">
        <v>0</v>
      </c>
      <c r="C1073" s="11">
        <f t="shared" si="510"/>
        <v>17285.100000000049</v>
      </c>
      <c r="D1073" s="11">
        <f t="shared" si="511"/>
        <v>17285.100000000049</v>
      </c>
      <c r="E1073" s="22">
        <v>0</v>
      </c>
      <c r="F1073" s="4">
        <f t="shared" si="504"/>
        <v>10</v>
      </c>
      <c r="G1073" s="25">
        <f t="shared" si="505"/>
        <v>172851.00000000049</v>
      </c>
      <c r="H1073" s="1">
        <f t="shared" si="506"/>
        <v>0</v>
      </c>
      <c r="I1073" s="26">
        <f t="shared" si="507"/>
        <v>0</v>
      </c>
      <c r="J1073" s="26">
        <f t="shared" si="508"/>
        <v>172851.00000000049</v>
      </c>
      <c r="S1073">
        <f t="shared" si="509"/>
        <v>41</v>
      </c>
    </row>
    <row r="1074" spans="1:19" x14ac:dyDescent="0.25">
      <c r="A1074" s="1">
        <v>283</v>
      </c>
      <c r="B1074" s="11">
        <v>11910</v>
      </c>
      <c r="C1074" s="11">
        <f t="shared" si="510"/>
        <v>17285.100000000049</v>
      </c>
      <c r="D1074" s="11">
        <f t="shared" si="511"/>
        <v>20297.100000000049</v>
      </c>
      <c r="E1074" s="22">
        <v>8898</v>
      </c>
      <c r="F1074" s="4">
        <f t="shared" si="504"/>
        <v>10</v>
      </c>
      <c r="G1074" s="25">
        <f t="shared" si="505"/>
        <v>202971.00000000049</v>
      </c>
      <c r="H1074" s="1">
        <f t="shared" si="506"/>
        <v>1</v>
      </c>
      <c r="I1074" s="26">
        <f t="shared" si="507"/>
        <v>124060</v>
      </c>
      <c r="J1074" s="26">
        <f t="shared" si="508"/>
        <v>327031.00000000047</v>
      </c>
      <c r="S1074">
        <f t="shared" si="509"/>
        <v>41</v>
      </c>
    </row>
    <row r="1075" spans="1:19" x14ac:dyDescent="0.25">
      <c r="A1075" s="1">
        <v>284</v>
      </c>
      <c r="B1075" s="11">
        <v>3240</v>
      </c>
      <c r="C1075" s="11">
        <f t="shared" si="510"/>
        <v>20297.100000000049</v>
      </c>
      <c r="D1075" s="11">
        <f t="shared" si="511"/>
        <v>14686.100000000049</v>
      </c>
      <c r="E1075" s="22">
        <v>8851</v>
      </c>
      <c r="F1075" s="4">
        <f t="shared" si="504"/>
        <v>10</v>
      </c>
      <c r="G1075" s="25">
        <f t="shared" si="505"/>
        <v>146861.00000000049</v>
      </c>
      <c r="H1075" s="1">
        <f t="shared" si="506"/>
        <v>1</v>
      </c>
      <c r="I1075" s="26">
        <f t="shared" si="507"/>
        <v>124060</v>
      </c>
      <c r="J1075" s="26">
        <f t="shared" si="508"/>
        <v>270921.00000000047</v>
      </c>
      <c r="S1075">
        <f t="shared" si="509"/>
        <v>41</v>
      </c>
    </row>
    <row r="1076" spans="1:19" x14ac:dyDescent="0.25">
      <c r="A1076" s="1">
        <v>285</v>
      </c>
      <c r="B1076" s="11">
        <v>11410</v>
      </c>
      <c r="C1076" s="11">
        <f t="shared" si="510"/>
        <v>14686.100000000049</v>
      </c>
      <c r="D1076" s="11">
        <f t="shared" si="511"/>
        <v>18462.100000000049</v>
      </c>
      <c r="E1076" s="22">
        <v>7634</v>
      </c>
      <c r="F1076" s="4">
        <f t="shared" si="504"/>
        <v>10</v>
      </c>
      <c r="G1076" s="25">
        <f t="shared" si="505"/>
        <v>184621.00000000049</v>
      </c>
      <c r="H1076" s="1">
        <f t="shared" si="506"/>
        <v>1</v>
      </c>
      <c r="I1076" s="26">
        <f t="shared" si="507"/>
        <v>124060</v>
      </c>
      <c r="J1076" s="26">
        <f t="shared" si="508"/>
        <v>308681.00000000047</v>
      </c>
      <c r="S1076">
        <f t="shared" si="509"/>
        <v>41</v>
      </c>
    </row>
    <row r="1077" spans="1:19" x14ac:dyDescent="0.25">
      <c r="A1077" s="1">
        <v>286</v>
      </c>
      <c r="B1077" s="11">
        <v>3250</v>
      </c>
      <c r="C1077" s="11">
        <f t="shared" si="510"/>
        <v>18462.100000000049</v>
      </c>
      <c r="D1077" s="11">
        <f t="shared" si="511"/>
        <v>14038.100000000049</v>
      </c>
      <c r="E1077" s="22">
        <v>7674</v>
      </c>
      <c r="F1077" s="4">
        <f t="shared" si="504"/>
        <v>10</v>
      </c>
      <c r="G1077" s="25">
        <f t="shared" si="505"/>
        <v>140381.00000000049</v>
      </c>
      <c r="H1077" s="1">
        <f t="shared" si="506"/>
        <v>1</v>
      </c>
      <c r="I1077" s="26">
        <f t="shared" si="507"/>
        <v>124060</v>
      </c>
      <c r="J1077" s="26">
        <f t="shared" si="508"/>
        <v>264441.00000000047</v>
      </c>
      <c r="S1077">
        <f t="shared" si="509"/>
        <v>41</v>
      </c>
    </row>
    <row r="1078" spans="1:19" x14ac:dyDescent="0.25">
      <c r="A1078" s="1">
        <v>287</v>
      </c>
      <c r="B1078" s="11">
        <v>5250</v>
      </c>
      <c r="C1078" s="11">
        <f t="shared" si="510"/>
        <v>14038.100000000049</v>
      </c>
      <c r="D1078" s="11">
        <f t="shared" si="511"/>
        <v>19288.100000000049</v>
      </c>
      <c r="E1078" s="22">
        <v>0</v>
      </c>
      <c r="F1078" s="4">
        <f t="shared" si="504"/>
        <v>10</v>
      </c>
      <c r="G1078" s="25">
        <f t="shared" si="505"/>
        <v>192881.00000000049</v>
      </c>
      <c r="H1078" s="1">
        <f t="shared" si="506"/>
        <v>1</v>
      </c>
      <c r="I1078" s="26">
        <f t="shared" si="507"/>
        <v>124060</v>
      </c>
      <c r="J1078" s="26">
        <f t="shared" si="508"/>
        <v>316941.00000000047</v>
      </c>
      <c r="S1078">
        <f t="shared" si="509"/>
        <v>41</v>
      </c>
    </row>
    <row r="1079" spans="1:19" x14ac:dyDescent="0.25">
      <c r="A1079" s="1">
        <v>288</v>
      </c>
      <c r="B1079" s="11">
        <v>4300</v>
      </c>
      <c r="C1079" s="11">
        <f t="shared" si="510"/>
        <v>19288.100000000049</v>
      </c>
      <c r="D1079" s="11">
        <f t="shared" si="511"/>
        <v>23588.100000000049</v>
      </c>
      <c r="E1079" s="22">
        <v>0</v>
      </c>
      <c r="F1079" s="4">
        <f t="shared" si="504"/>
        <v>10</v>
      </c>
      <c r="G1079" s="25">
        <f t="shared" si="505"/>
        <v>235881.00000000049</v>
      </c>
      <c r="H1079" s="1">
        <f t="shared" si="506"/>
        <v>1</v>
      </c>
      <c r="I1079" s="26">
        <f t="shared" si="507"/>
        <v>124060</v>
      </c>
      <c r="J1079" s="26">
        <f t="shared" si="508"/>
        <v>359941.00000000047</v>
      </c>
      <c r="S1079">
        <f t="shared" si="509"/>
        <v>42</v>
      </c>
    </row>
    <row r="1080" spans="1:19" x14ac:dyDescent="0.25">
      <c r="A1080" s="1">
        <v>289</v>
      </c>
      <c r="B1080" s="11">
        <v>0</v>
      </c>
      <c r="C1080" s="11">
        <f t="shared" si="510"/>
        <v>23588.100000000049</v>
      </c>
      <c r="D1080" s="11">
        <f t="shared" si="511"/>
        <v>23588.100000000049</v>
      </c>
      <c r="E1080" s="22">
        <v>0</v>
      </c>
      <c r="F1080" s="4">
        <f t="shared" si="504"/>
        <v>10</v>
      </c>
      <c r="G1080" s="25">
        <f t="shared" si="505"/>
        <v>235881.00000000049</v>
      </c>
      <c r="H1080" s="1">
        <f t="shared" si="506"/>
        <v>0</v>
      </c>
      <c r="I1080" s="26">
        <f t="shared" si="507"/>
        <v>0</v>
      </c>
      <c r="J1080" s="26">
        <f t="shared" si="508"/>
        <v>235881.00000000049</v>
      </c>
      <c r="S1080">
        <f t="shared" si="509"/>
        <v>42</v>
      </c>
    </row>
    <row r="1081" spans="1:19" x14ac:dyDescent="0.25">
      <c r="A1081" s="1">
        <v>290</v>
      </c>
      <c r="B1081" s="11">
        <v>4480</v>
      </c>
      <c r="C1081" s="11">
        <f t="shared" si="510"/>
        <v>23588.100000000049</v>
      </c>
      <c r="D1081" s="11">
        <f t="shared" si="511"/>
        <v>19216.100000000049</v>
      </c>
      <c r="E1081" s="22">
        <v>8852</v>
      </c>
      <c r="F1081" s="4">
        <f t="shared" si="504"/>
        <v>10</v>
      </c>
      <c r="G1081" s="25">
        <f t="shared" si="505"/>
        <v>192161.00000000049</v>
      </c>
      <c r="H1081" s="1">
        <f t="shared" si="506"/>
        <v>1</v>
      </c>
      <c r="I1081" s="26">
        <f t="shared" si="507"/>
        <v>124060</v>
      </c>
      <c r="J1081" s="26">
        <f t="shared" si="508"/>
        <v>316221.00000000047</v>
      </c>
      <c r="S1081">
        <f t="shared" si="509"/>
        <v>42</v>
      </c>
    </row>
    <row r="1082" spans="1:19" x14ac:dyDescent="0.25">
      <c r="A1082" s="1">
        <v>291</v>
      </c>
      <c r="B1082" s="11">
        <v>5410</v>
      </c>
      <c r="C1082" s="11">
        <f t="shared" si="510"/>
        <v>19216.100000000049</v>
      </c>
      <c r="D1082" s="11">
        <f t="shared" si="511"/>
        <v>16302.100000000049</v>
      </c>
      <c r="E1082" s="22">
        <v>8324</v>
      </c>
      <c r="F1082" s="4">
        <f t="shared" si="504"/>
        <v>10</v>
      </c>
      <c r="G1082" s="25">
        <f t="shared" si="505"/>
        <v>163021.00000000049</v>
      </c>
      <c r="H1082" s="1">
        <f t="shared" si="506"/>
        <v>1</v>
      </c>
      <c r="I1082" s="26">
        <f t="shared" si="507"/>
        <v>124060</v>
      </c>
      <c r="J1082" s="26">
        <f t="shared" si="508"/>
        <v>287081.00000000047</v>
      </c>
      <c r="S1082">
        <f t="shared" si="509"/>
        <v>42</v>
      </c>
    </row>
    <row r="1083" spans="1:19" x14ac:dyDescent="0.25">
      <c r="A1083" s="1">
        <v>292</v>
      </c>
      <c r="B1083" s="11">
        <v>6190</v>
      </c>
      <c r="C1083" s="11">
        <f t="shared" si="510"/>
        <v>16302.100000000049</v>
      </c>
      <c r="D1083" s="11">
        <f t="shared" si="511"/>
        <v>13150.100000000049</v>
      </c>
      <c r="E1083" s="22">
        <v>9342</v>
      </c>
      <c r="F1083" s="4">
        <f t="shared" si="504"/>
        <v>10</v>
      </c>
      <c r="G1083" s="25">
        <f t="shared" si="505"/>
        <v>131501.00000000049</v>
      </c>
      <c r="H1083" s="1">
        <f t="shared" si="506"/>
        <v>1</v>
      </c>
      <c r="I1083" s="26">
        <f t="shared" si="507"/>
        <v>124060</v>
      </c>
      <c r="J1083" s="26">
        <f t="shared" si="508"/>
        <v>255561.00000000049</v>
      </c>
      <c r="S1083">
        <f t="shared" si="509"/>
        <v>42</v>
      </c>
    </row>
    <row r="1084" spans="1:19" x14ac:dyDescent="0.25">
      <c r="A1084" s="1">
        <v>293</v>
      </c>
      <c r="B1084" s="11">
        <v>4800</v>
      </c>
      <c r="C1084" s="11">
        <f t="shared" si="510"/>
        <v>13150.100000000049</v>
      </c>
      <c r="D1084" s="11">
        <f t="shared" si="511"/>
        <v>8910.1000000000495</v>
      </c>
      <c r="E1084" s="22">
        <v>9040</v>
      </c>
      <c r="F1084" s="4">
        <f t="shared" si="504"/>
        <v>10</v>
      </c>
      <c r="G1084" s="25">
        <f t="shared" si="505"/>
        <v>89101.000000000495</v>
      </c>
      <c r="H1084" s="1">
        <f t="shared" si="506"/>
        <v>1</v>
      </c>
      <c r="I1084" s="26">
        <f t="shared" si="507"/>
        <v>124060</v>
      </c>
      <c r="J1084" s="26">
        <f t="shared" si="508"/>
        <v>213161.00000000049</v>
      </c>
      <c r="S1084">
        <f t="shared" si="509"/>
        <v>42</v>
      </c>
    </row>
    <row r="1085" spans="1:19" x14ac:dyDescent="0.25">
      <c r="A1085" s="1">
        <v>294</v>
      </c>
      <c r="B1085" s="11">
        <v>0</v>
      </c>
      <c r="C1085" s="11">
        <f t="shared" si="510"/>
        <v>8910.1000000000495</v>
      </c>
      <c r="D1085" s="11">
        <f t="shared" si="511"/>
        <v>655.10000000004948</v>
      </c>
      <c r="E1085" s="22">
        <v>8255</v>
      </c>
      <c r="F1085" s="4">
        <f t="shared" si="504"/>
        <v>10</v>
      </c>
      <c r="G1085" s="25">
        <f t="shared" si="505"/>
        <v>6551.0000000004948</v>
      </c>
      <c r="H1085" s="1">
        <f t="shared" si="506"/>
        <v>0</v>
      </c>
      <c r="I1085" s="26">
        <f t="shared" si="507"/>
        <v>0</v>
      </c>
      <c r="J1085" s="26">
        <f t="shared" si="508"/>
        <v>6551.0000000004948</v>
      </c>
      <c r="S1085">
        <f t="shared" si="509"/>
        <v>42</v>
      </c>
    </row>
    <row r="1086" spans="1:19" x14ac:dyDescent="0.25">
      <c r="A1086" s="1">
        <v>295</v>
      </c>
      <c r="B1086" s="11">
        <v>0</v>
      </c>
      <c r="C1086" s="11">
        <f t="shared" si="510"/>
        <v>655.10000000004948</v>
      </c>
      <c r="D1086" s="11">
        <f t="shared" si="511"/>
        <v>655.10000000004948</v>
      </c>
      <c r="E1086" s="22">
        <v>0</v>
      </c>
      <c r="F1086" s="4">
        <f t="shared" si="504"/>
        <v>10</v>
      </c>
      <c r="G1086" s="25">
        <f t="shared" si="505"/>
        <v>6551.0000000004948</v>
      </c>
      <c r="H1086" s="1">
        <f t="shared" si="506"/>
        <v>0</v>
      </c>
      <c r="I1086" s="26">
        <f t="shared" si="507"/>
        <v>0</v>
      </c>
      <c r="J1086" s="26">
        <f t="shared" si="508"/>
        <v>6551.0000000004948</v>
      </c>
      <c r="S1086">
        <f t="shared" si="509"/>
        <v>43</v>
      </c>
    </row>
    <row r="1087" spans="1:19" x14ac:dyDescent="0.25">
      <c r="A1087" s="1">
        <v>296</v>
      </c>
      <c r="B1087" s="11">
        <v>0</v>
      </c>
      <c r="C1087" s="11">
        <f t="shared" si="510"/>
        <v>655.10000000004948</v>
      </c>
      <c r="D1087" s="11">
        <f t="shared" si="511"/>
        <v>655.10000000004948</v>
      </c>
      <c r="E1087" s="22">
        <v>0</v>
      </c>
      <c r="F1087" s="4">
        <f t="shared" si="504"/>
        <v>10</v>
      </c>
      <c r="G1087" s="25">
        <f t="shared" si="505"/>
        <v>6551.0000000004948</v>
      </c>
      <c r="H1087" s="1">
        <f t="shared" si="506"/>
        <v>0</v>
      </c>
      <c r="I1087" s="26">
        <f t="shared" si="507"/>
        <v>0</v>
      </c>
      <c r="J1087" s="26">
        <f t="shared" si="508"/>
        <v>6551.0000000004948</v>
      </c>
      <c r="S1087">
        <f t="shared" si="509"/>
        <v>43</v>
      </c>
    </row>
    <row r="1088" spans="1:19" x14ac:dyDescent="0.25">
      <c r="A1088" s="1">
        <v>297</v>
      </c>
      <c r="B1088" s="11">
        <v>0</v>
      </c>
      <c r="C1088" s="11">
        <f t="shared" si="510"/>
        <v>655.10000000004948</v>
      </c>
      <c r="D1088" s="11">
        <f t="shared" si="511"/>
        <v>655.10000000004948</v>
      </c>
      <c r="E1088" s="22">
        <v>0</v>
      </c>
      <c r="F1088" s="4">
        <f t="shared" si="504"/>
        <v>10</v>
      </c>
      <c r="G1088" s="25">
        <f t="shared" si="505"/>
        <v>6551.0000000004948</v>
      </c>
      <c r="H1088" s="1">
        <f t="shared" si="506"/>
        <v>0</v>
      </c>
      <c r="I1088" s="26">
        <f t="shared" si="507"/>
        <v>0</v>
      </c>
      <c r="J1088" s="26">
        <f t="shared" si="508"/>
        <v>6551.0000000004948</v>
      </c>
      <c r="S1088">
        <f t="shared" si="509"/>
        <v>43</v>
      </c>
    </row>
    <row r="1089" spans="1:19" x14ac:dyDescent="0.25">
      <c r="A1089" s="1">
        <v>298</v>
      </c>
      <c r="B1089" s="11">
        <v>2450</v>
      </c>
      <c r="C1089" s="11">
        <f t="shared" si="510"/>
        <v>655.10000000004948</v>
      </c>
      <c r="D1089" s="11">
        <f t="shared" si="511"/>
        <v>3105.1000000000495</v>
      </c>
      <c r="E1089" s="22">
        <v>0</v>
      </c>
      <c r="F1089" s="4">
        <f t="shared" si="504"/>
        <v>10</v>
      </c>
      <c r="G1089" s="25">
        <f t="shared" si="505"/>
        <v>31051.000000000495</v>
      </c>
      <c r="H1089" s="1">
        <f t="shared" si="506"/>
        <v>1</v>
      </c>
      <c r="I1089" s="26">
        <f t="shared" si="507"/>
        <v>124060</v>
      </c>
      <c r="J1089" s="26">
        <f t="shared" si="508"/>
        <v>155111.00000000049</v>
      </c>
      <c r="S1089">
        <f t="shared" si="509"/>
        <v>43</v>
      </c>
    </row>
    <row r="1090" spans="1:19" x14ac:dyDescent="0.25">
      <c r="A1090" s="1">
        <v>299</v>
      </c>
      <c r="B1090" s="11">
        <v>0</v>
      </c>
      <c r="C1090" s="11">
        <f t="shared" si="510"/>
        <v>3105.1000000000495</v>
      </c>
      <c r="D1090" s="11">
        <f t="shared" si="511"/>
        <v>3105.1000000000495</v>
      </c>
      <c r="E1090" s="22">
        <v>0</v>
      </c>
      <c r="F1090" s="4">
        <f t="shared" si="504"/>
        <v>10</v>
      </c>
      <c r="G1090" s="25">
        <f t="shared" si="505"/>
        <v>31051.000000000495</v>
      </c>
      <c r="H1090" s="1">
        <f t="shared" si="506"/>
        <v>0</v>
      </c>
      <c r="I1090" s="26">
        <f t="shared" si="507"/>
        <v>0</v>
      </c>
      <c r="J1090" s="26">
        <f t="shared" si="508"/>
        <v>31051.000000000495</v>
      </c>
      <c r="S1090">
        <f t="shared" si="509"/>
        <v>43</v>
      </c>
    </row>
    <row r="1091" spans="1:19" x14ac:dyDescent="0.25">
      <c r="A1091" s="1">
        <v>300</v>
      </c>
      <c r="B1091" s="11">
        <v>3510</v>
      </c>
      <c r="C1091" s="11">
        <f t="shared" si="510"/>
        <v>3105.1000000000495</v>
      </c>
      <c r="D1091" s="11">
        <f t="shared" si="511"/>
        <v>6615.1000000000495</v>
      </c>
      <c r="E1091" s="22">
        <v>0</v>
      </c>
      <c r="F1091" s="4">
        <f t="shared" si="504"/>
        <v>10</v>
      </c>
      <c r="G1091" s="25">
        <f t="shared" si="505"/>
        <v>66151.000000000495</v>
      </c>
      <c r="H1091" s="1">
        <f t="shared" si="506"/>
        <v>1</v>
      </c>
      <c r="I1091" s="26">
        <f t="shared" si="507"/>
        <v>124060</v>
      </c>
      <c r="J1091" s="26">
        <f t="shared" si="508"/>
        <v>190211.00000000049</v>
      </c>
      <c r="S1091">
        <f t="shared" si="509"/>
        <v>43</v>
      </c>
    </row>
    <row r="1092" spans="1:19" x14ac:dyDescent="0.25">
      <c r="A1092" s="1">
        <v>301</v>
      </c>
      <c r="B1092" s="11">
        <v>0</v>
      </c>
      <c r="C1092" s="11">
        <f t="shared" si="510"/>
        <v>6615.1000000000495</v>
      </c>
      <c r="D1092" s="11">
        <f t="shared" si="511"/>
        <v>6615.1000000000495</v>
      </c>
      <c r="E1092" s="22">
        <v>0</v>
      </c>
      <c r="F1092" s="4">
        <f t="shared" si="504"/>
        <v>10</v>
      </c>
      <c r="G1092" s="25">
        <f t="shared" si="505"/>
        <v>66151.000000000495</v>
      </c>
      <c r="H1092" s="1">
        <f t="shared" si="506"/>
        <v>0</v>
      </c>
      <c r="I1092" s="26">
        <f t="shared" si="507"/>
        <v>0</v>
      </c>
      <c r="J1092" s="26">
        <f t="shared" si="508"/>
        <v>66151.000000000495</v>
      </c>
      <c r="S1092">
        <f t="shared" si="509"/>
        <v>43</v>
      </c>
    </row>
    <row r="1093" spans="1:19" x14ac:dyDescent="0.25">
      <c r="A1093" s="1">
        <v>302</v>
      </c>
      <c r="B1093" s="11">
        <v>0</v>
      </c>
      <c r="C1093" s="11">
        <f t="shared" si="510"/>
        <v>6615.1000000000495</v>
      </c>
      <c r="D1093" s="11">
        <f t="shared" si="511"/>
        <v>6615.1000000000495</v>
      </c>
      <c r="E1093" s="22">
        <v>0</v>
      </c>
      <c r="F1093" s="4">
        <f t="shared" si="504"/>
        <v>10</v>
      </c>
      <c r="G1093" s="25">
        <f t="shared" si="505"/>
        <v>66151.000000000495</v>
      </c>
      <c r="H1093" s="1">
        <f t="shared" si="506"/>
        <v>0</v>
      </c>
      <c r="I1093" s="26">
        <f t="shared" si="507"/>
        <v>0</v>
      </c>
      <c r="J1093" s="26">
        <f t="shared" si="508"/>
        <v>66151.000000000495</v>
      </c>
      <c r="O1093">
        <f>O1095/$M$794</f>
        <v>17</v>
      </c>
      <c r="S1093">
        <f t="shared" si="509"/>
        <v>44</v>
      </c>
    </row>
    <row r="1094" spans="1:19" x14ac:dyDescent="0.25">
      <c r="A1094" s="1">
        <v>303</v>
      </c>
      <c r="B1094" s="11">
        <v>0</v>
      </c>
      <c r="C1094" s="11">
        <f t="shared" si="510"/>
        <v>6615.1000000000495</v>
      </c>
      <c r="D1094" s="11">
        <f t="shared" si="511"/>
        <v>6615.1000000000495</v>
      </c>
      <c r="E1094" s="22">
        <v>0</v>
      </c>
      <c r="F1094" s="4">
        <f t="shared" si="504"/>
        <v>10</v>
      </c>
      <c r="G1094" s="25">
        <f t="shared" si="505"/>
        <v>66151.000000000495</v>
      </c>
      <c r="H1094" s="1">
        <f t="shared" si="506"/>
        <v>0</v>
      </c>
      <c r="I1094" s="26">
        <f t="shared" si="507"/>
        <v>0</v>
      </c>
      <c r="J1094" s="26">
        <f t="shared" si="508"/>
        <v>66151.000000000495</v>
      </c>
      <c r="S1094">
        <f t="shared" si="509"/>
        <v>44</v>
      </c>
    </row>
    <row r="1095" spans="1:19" ht="15.75" thickBot="1" x14ac:dyDescent="0.3">
      <c r="A1095" s="29">
        <v>304</v>
      </c>
      <c r="B1095" s="21">
        <v>12615</v>
      </c>
      <c r="C1095" s="21">
        <f t="shared" si="510"/>
        <v>6615.1000000000495</v>
      </c>
      <c r="D1095" s="21">
        <f t="shared" si="511"/>
        <v>10861.100000000049</v>
      </c>
      <c r="E1095" s="23">
        <v>8369</v>
      </c>
      <c r="F1095" s="4">
        <f t="shared" si="504"/>
        <v>10</v>
      </c>
      <c r="G1095" s="43">
        <f t="shared" si="505"/>
        <v>108611.00000000049</v>
      </c>
      <c r="H1095" s="29">
        <f t="shared" si="506"/>
        <v>1</v>
      </c>
      <c r="I1095" s="26">
        <f t="shared" si="507"/>
        <v>124060</v>
      </c>
      <c r="J1095" s="30">
        <f t="shared" si="508"/>
        <v>232671.00000000049</v>
      </c>
      <c r="K1095" s="31">
        <f>SUM(J1065:J1095)</f>
        <v>5355551.0000000205</v>
      </c>
      <c r="L1095" s="32" t="s">
        <v>114</v>
      </c>
      <c r="M1095" s="28">
        <f>SUM(G1065:G1095)</f>
        <v>3246531.0000000149</v>
      </c>
      <c r="N1095" s="33" t="s">
        <v>70</v>
      </c>
      <c r="O1095" s="34">
        <f>SUM(I1065:I1095)</f>
        <v>2109020</v>
      </c>
      <c r="S1095">
        <f t="shared" si="509"/>
        <v>44</v>
      </c>
    </row>
    <row r="1096" spans="1:19" x14ac:dyDescent="0.25">
      <c r="A1096" s="36">
        <v>305</v>
      </c>
      <c r="B1096" s="22">
        <v>0</v>
      </c>
      <c r="C1096" s="22">
        <f t="shared" si="510"/>
        <v>10861.100000000049</v>
      </c>
      <c r="D1096" s="22">
        <f t="shared" si="511"/>
        <v>1897.1000000000495</v>
      </c>
      <c r="E1096" s="22">
        <v>8964</v>
      </c>
      <c r="F1096" s="4">
        <f t="shared" si="504"/>
        <v>10</v>
      </c>
      <c r="G1096" s="44">
        <f t="shared" si="505"/>
        <v>18971.000000000495</v>
      </c>
      <c r="H1096" s="36">
        <f t="shared" si="506"/>
        <v>0</v>
      </c>
      <c r="I1096" s="26">
        <f t="shared" si="507"/>
        <v>0</v>
      </c>
      <c r="J1096" s="37">
        <f t="shared" si="508"/>
        <v>18971.000000000495</v>
      </c>
      <c r="S1096">
        <f t="shared" si="509"/>
        <v>44</v>
      </c>
    </row>
    <row r="1097" spans="1:19" x14ac:dyDescent="0.25">
      <c r="A1097" s="1">
        <v>306</v>
      </c>
      <c r="B1097" s="11">
        <v>11940</v>
      </c>
      <c r="C1097" s="11">
        <f t="shared" si="510"/>
        <v>1897.1000000000495</v>
      </c>
      <c r="D1097" s="11">
        <f t="shared" si="511"/>
        <v>6836.1000000000495</v>
      </c>
      <c r="E1097" s="22">
        <v>7001</v>
      </c>
      <c r="F1097" s="4">
        <f t="shared" si="504"/>
        <v>10</v>
      </c>
      <c r="G1097" s="25">
        <f t="shared" si="505"/>
        <v>68361.000000000495</v>
      </c>
      <c r="H1097" s="1">
        <f t="shared" si="506"/>
        <v>1</v>
      </c>
      <c r="I1097" s="26">
        <f t="shared" si="507"/>
        <v>124060</v>
      </c>
      <c r="J1097" s="26">
        <f t="shared" si="508"/>
        <v>192421.00000000049</v>
      </c>
      <c r="S1097">
        <f t="shared" si="509"/>
        <v>44</v>
      </c>
    </row>
    <row r="1098" spans="1:19" x14ac:dyDescent="0.25">
      <c r="A1098" s="1">
        <v>307</v>
      </c>
      <c r="B1098" s="11">
        <v>11280</v>
      </c>
      <c r="C1098" s="11">
        <f t="shared" si="510"/>
        <v>6836.1000000000495</v>
      </c>
      <c r="D1098" s="11">
        <f t="shared" si="511"/>
        <v>10706.100000000049</v>
      </c>
      <c r="E1098" s="22">
        <v>7410</v>
      </c>
      <c r="F1098" s="4">
        <f t="shared" si="504"/>
        <v>10</v>
      </c>
      <c r="G1098" s="25">
        <f t="shared" si="505"/>
        <v>107061.00000000049</v>
      </c>
      <c r="H1098" s="1">
        <f t="shared" si="506"/>
        <v>1</v>
      </c>
      <c r="I1098" s="26">
        <f t="shared" si="507"/>
        <v>124060</v>
      </c>
      <c r="J1098" s="26">
        <f t="shared" si="508"/>
        <v>231121.00000000049</v>
      </c>
      <c r="S1098">
        <f t="shared" si="509"/>
        <v>44</v>
      </c>
    </row>
    <row r="1099" spans="1:19" x14ac:dyDescent="0.25">
      <c r="A1099" s="1">
        <v>308</v>
      </c>
      <c r="B1099" s="11">
        <v>17470</v>
      </c>
      <c r="C1099" s="11">
        <f t="shared" si="510"/>
        <v>10706.100000000049</v>
      </c>
      <c r="D1099" s="11">
        <f t="shared" si="511"/>
        <v>19712.100000000049</v>
      </c>
      <c r="E1099" s="22">
        <v>8464</v>
      </c>
      <c r="F1099" s="4">
        <f t="shared" si="504"/>
        <v>10</v>
      </c>
      <c r="G1099" s="25">
        <f t="shared" si="505"/>
        <v>197121.00000000049</v>
      </c>
      <c r="H1099" s="1">
        <f t="shared" si="506"/>
        <v>1</v>
      </c>
      <c r="I1099" s="26">
        <f t="shared" si="507"/>
        <v>124060</v>
      </c>
      <c r="J1099" s="26">
        <f t="shared" si="508"/>
        <v>321181.00000000047</v>
      </c>
      <c r="S1099">
        <f t="shared" si="509"/>
        <v>44</v>
      </c>
    </row>
    <row r="1100" spans="1:19" x14ac:dyDescent="0.25">
      <c r="A1100" s="1">
        <v>309</v>
      </c>
      <c r="B1100" s="11">
        <v>0</v>
      </c>
      <c r="C1100" s="11">
        <f t="shared" si="510"/>
        <v>19712.100000000049</v>
      </c>
      <c r="D1100" s="11">
        <f t="shared" si="511"/>
        <v>9486.1000000000495</v>
      </c>
      <c r="E1100" s="22">
        <v>10226</v>
      </c>
      <c r="F1100" s="4">
        <f t="shared" si="504"/>
        <v>10</v>
      </c>
      <c r="G1100" s="25">
        <f t="shared" si="505"/>
        <v>94861.000000000495</v>
      </c>
      <c r="H1100" s="1">
        <f t="shared" si="506"/>
        <v>0</v>
      </c>
      <c r="I1100" s="26">
        <f t="shared" si="507"/>
        <v>0</v>
      </c>
      <c r="J1100" s="26">
        <f t="shared" si="508"/>
        <v>94861.000000000495</v>
      </c>
      <c r="S1100">
        <f t="shared" si="509"/>
        <v>45</v>
      </c>
    </row>
    <row r="1101" spans="1:19" x14ac:dyDescent="0.25">
      <c r="A1101" s="1">
        <v>310</v>
      </c>
      <c r="B1101" s="11">
        <v>0</v>
      </c>
      <c r="C1101" s="11">
        <f t="shared" si="510"/>
        <v>9486.1000000000495</v>
      </c>
      <c r="D1101" s="11">
        <f t="shared" si="511"/>
        <v>1170.1000000000495</v>
      </c>
      <c r="E1101" s="22">
        <v>8316</v>
      </c>
      <c r="F1101" s="4">
        <f t="shared" si="504"/>
        <v>10</v>
      </c>
      <c r="G1101" s="25">
        <f t="shared" si="505"/>
        <v>11701.000000000495</v>
      </c>
      <c r="H1101" s="1">
        <f t="shared" si="506"/>
        <v>0</v>
      </c>
      <c r="I1101" s="26">
        <f t="shared" si="507"/>
        <v>0</v>
      </c>
      <c r="J1101" s="26">
        <f t="shared" si="508"/>
        <v>11701.000000000495</v>
      </c>
      <c r="S1101">
        <f t="shared" si="509"/>
        <v>45</v>
      </c>
    </row>
    <row r="1102" spans="1:19" x14ac:dyDescent="0.25">
      <c r="A1102" s="1">
        <v>311</v>
      </c>
      <c r="B1102" s="11">
        <v>15310</v>
      </c>
      <c r="C1102" s="11">
        <f t="shared" si="510"/>
        <v>1170.1000000000495</v>
      </c>
      <c r="D1102" s="11">
        <f t="shared" si="511"/>
        <v>8032.1000000000495</v>
      </c>
      <c r="E1102" s="22">
        <v>8448</v>
      </c>
      <c r="F1102" s="4">
        <f t="shared" si="504"/>
        <v>10</v>
      </c>
      <c r="G1102" s="25">
        <f t="shared" si="505"/>
        <v>80321.000000000495</v>
      </c>
      <c r="H1102" s="1">
        <f t="shared" si="506"/>
        <v>1</v>
      </c>
      <c r="I1102" s="26">
        <f t="shared" si="507"/>
        <v>124060</v>
      </c>
      <c r="J1102" s="26">
        <f t="shared" si="508"/>
        <v>204381.00000000049</v>
      </c>
      <c r="S1102">
        <f t="shared" si="509"/>
        <v>45</v>
      </c>
    </row>
    <row r="1103" spans="1:19" x14ac:dyDescent="0.25">
      <c r="A1103" s="1">
        <v>312</v>
      </c>
      <c r="B1103" s="11">
        <v>4410</v>
      </c>
      <c r="C1103" s="11">
        <f t="shared" si="510"/>
        <v>8032.1000000000495</v>
      </c>
      <c r="D1103" s="11">
        <f t="shared" si="511"/>
        <v>4648.1000000000495</v>
      </c>
      <c r="E1103" s="22">
        <v>7794</v>
      </c>
      <c r="F1103" s="4">
        <f t="shared" si="504"/>
        <v>10</v>
      </c>
      <c r="G1103" s="25">
        <f t="shared" si="505"/>
        <v>46481.000000000495</v>
      </c>
      <c r="H1103" s="1">
        <f t="shared" si="506"/>
        <v>1</v>
      </c>
      <c r="I1103" s="26">
        <f t="shared" si="507"/>
        <v>124060</v>
      </c>
      <c r="J1103" s="26">
        <f t="shared" si="508"/>
        <v>170541.00000000049</v>
      </c>
      <c r="S1103">
        <f t="shared" si="509"/>
        <v>45</v>
      </c>
    </row>
    <row r="1104" spans="1:19" x14ac:dyDescent="0.25">
      <c r="A1104" s="1">
        <v>313</v>
      </c>
      <c r="B1104" s="11">
        <v>7380</v>
      </c>
      <c r="C1104" s="11">
        <f t="shared" si="510"/>
        <v>4648.1000000000495</v>
      </c>
      <c r="D1104" s="11">
        <f t="shared" si="511"/>
        <v>2864.1000000000495</v>
      </c>
      <c r="E1104" s="22">
        <v>9164</v>
      </c>
      <c r="F1104" s="4">
        <f t="shared" si="504"/>
        <v>10</v>
      </c>
      <c r="G1104" s="25">
        <f t="shared" si="505"/>
        <v>28641.000000000495</v>
      </c>
      <c r="H1104" s="1">
        <f t="shared" si="506"/>
        <v>1</v>
      </c>
      <c r="I1104" s="26">
        <f t="shared" si="507"/>
        <v>124060</v>
      </c>
      <c r="J1104" s="26">
        <f t="shared" si="508"/>
        <v>152701.00000000049</v>
      </c>
      <c r="S1104">
        <f t="shared" si="509"/>
        <v>45</v>
      </c>
    </row>
    <row r="1105" spans="1:19" x14ac:dyDescent="0.25">
      <c r="A1105" s="1">
        <v>314</v>
      </c>
      <c r="B1105" s="11">
        <v>16540</v>
      </c>
      <c r="C1105" s="11">
        <f t="shared" si="510"/>
        <v>2864.1000000000495</v>
      </c>
      <c r="D1105" s="11">
        <f t="shared" si="511"/>
        <v>10140.100000000049</v>
      </c>
      <c r="E1105" s="22">
        <v>9264</v>
      </c>
      <c r="F1105" s="4">
        <f t="shared" si="504"/>
        <v>10</v>
      </c>
      <c r="G1105" s="25">
        <f t="shared" si="505"/>
        <v>101401.00000000049</v>
      </c>
      <c r="H1105" s="1">
        <f t="shared" si="506"/>
        <v>1</v>
      </c>
      <c r="I1105" s="26">
        <f t="shared" si="507"/>
        <v>124060</v>
      </c>
      <c r="J1105" s="26">
        <f t="shared" si="508"/>
        <v>225461.00000000049</v>
      </c>
      <c r="S1105">
        <f t="shared" si="509"/>
        <v>45</v>
      </c>
    </row>
    <row r="1106" spans="1:19" x14ac:dyDescent="0.25">
      <c r="A1106" s="1">
        <v>315</v>
      </c>
      <c r="B1106" s="11">
        <v>8380</v>
      </c>
      <c r="C1106" s="11">
        <f t="shared" si="510"/>
        <v>10140.100000000049</v>
      </c>
      <c r="D1106" s="11">
        <f t="shared" si="511"/>
        <v>9896.1000000000495</v>
      </c>
      <c r="E1106" s="22">
        <v>8624</v>
      </c>
      <c r="F1106" s="4">
        <f t="shared" si="504"/>
        <v>10</v>
      </c>
      <c r="G1106" s="25">
        <f t="shared" si="505"/>
        <v>98961.000000000495</v>
      </c>
      <c r="H1106" s="1">
        <f t="shared" si="506"/>
        <v>1</v>
      </c>
      <c r="I1106" s="26">
        <f t="shared" si="507"/>
        <v>124060</v>
      </c>
      <c r="J1106" s="26">
        <f t="shared" si="508"/>
        <v>223021.00000000049</v>
      </c>
      <c r="S1106">
        <f t="shared" si="509"/>
        <v>45</v>
      </c>
    </row>
    <row r="1107" spans="1:19" x14ac:dyDescent="0.25">
      <c r="A1107" s="1">
        <v>316</v>
      </c>
      <c r="B1107" s="11">
        <v>9290</v>
      </c>
      <c r="C1107" s="11">
        <f t="shared" si="510"/>
        <v>9896.1000000000495</v>
      </c>
      <c r="D1107" s="11">
        <f t="shared" si="511"/>
        <v>9714.1000000000495</v>
      </c>
      <c r="E1107" s="22">
        <v>9472</v>
      </c>
      <c r="F1107" s="4">
        <f t="shared" si="504"/>
        <v>10</v>
      </c>
      <c r="G1107" s="25">
        <f t="shared" si="505"/>
        <v>97141.000000000495</v>
      </c>
      <c r="H1107" s="1">
        <f t="shared" si="506"/>
        <v>1</v>
      </c>
      <c r="I1107" s="26">
        <f t="shared" si="507"/>
        <v>124060</v>
      </c>
      <c r="J1107" s="26">
        <f t="shared" si="508"/>
        <v>221201.00000000049</v>
      </c>
      <c r="S1107">
        <f t="shared" si="509"/>
        <v>46</v>
      </c>
    </row>
    <row r="1108" spans="1:19" x14ac:dyDescent="0.25">
      <c r="A1108" s="1">
        <v>317</v>
      </c>
      <c r="B1108" s="11">
        <v>0</v>
      </c>
      <c r="C1108" s="11">
        <f t="shared" si="510"/>
        <v>9714.1000000000495</v>
      </c>
      <c r="D1108" s="11">
        <f t="shared" si="511"/>
        <v>1469.1000000000495</v>
      </c>
      <c r="E1108" s="22">
        <v>8245</v>
      </c>
      <c r="F1108" s="4">
        <f t="shared" si="504"/>
        <v>10</v>
      </c>
      <c r="G1108" s="25">
        <f t="shared" si="505"/>
        <v>14691.000000000495</v>
      </c>
      <c r="H1108" s="1">
        <f t="shared" si="506"/>
        <v>0</v>
      </c>
      <c r="I1108" s="26">
        <f t="shared" si="507"/>
        <v>0</v>
      </c>
      <c r="J1108" s="26">
        <f t="shared" si="508"/>
        <v>14691.000000000495</v>
      </c>
      <c r="S1108">
        <f t="shared" si="509"/>
        <v>46</v>
      </c>
    </row>
    <row r="1109" spans="1:19" x14ac:dyDescent="0.25">
      <c r="A1109" s="1">
        <v>318</v>
      </c>
      <c r="B1109" s="11">
        <v>8790</v>
      </c>
      <c r="C1109" s="11">
        <f t="shared" si="510"/>
        <v>1469.1000000000495</v>
      </c>
      <c r="D1109" s="11">
        <f t="shared" si="511"/>
        <v>1463.1000000000495</v>
      </c>
      <c r="E1109" s="22">
        <v>8796</v>
      </c>
      <c r="F1109" s="4">
        <f t="shared" si="504"/>
        <v>10</v>
      </c>
      <c r="G1109" s="25">
        <f t="shared" si="505"/>
        <v>14631.000000000495</v>
      </c>
      <c r="H1109" s="1">
        <f t="shared" si="506"/>
        <v>1</v>
      </c>
      <c r="I1109" s="26">
        <f t="shared" si="507"/>
        <v>124060</v>
      </c>
      <c r="J1109" s="26">
        <f t="shared" si="508"/>
        <v>138691.00000000049</v>
      </c>
      <c r="S1109">
        <f t="shared" si="509"/>
        <v>46</v>
      </c>
    </row>
    <row r="1110" spans="1:19" x14ac:dyDescent="0.25">
      <c r="A1110" s="1">
        <v>319</v>
      </c>
      <c r="B1110" s="11">
        <v>6060</v>
      </c>
      <c r="C1110" s="11">
        <f t="shared" si="510"/>
        <v>1463.1000000000495</v>
      </c>
      <c r="D1110" s="11">
        <f t="shared" si="511"/>
        <v>733.10000000004948</v>
      </c>
      <c r="E1110" s="22">
        <v>6790</v>
      </c>
      <c r="F1110" s="4">
        <f t="shared" si="504"/>
        <v>10</v>
      </c>
      <c r="G1110" s="25">
        <f t="shared" si="505"/>
        <v>7331.0000000004948</v>
      </c>
      <c r="H1110" s="1">
        <f t="shared" si="506"/>
        <v>1</v>
      </c>
      <c r="I1110" s="26">
        <f t="shared" si="507"/>
        <v>124060</v>
      </c>
      <c r="J1110" s="26">
        <f t="shared" si="508"/>
        <v>131391.00000000049</v>
      </c>
      <c r="S1110">
        <f t="shared" si="509"/>
        <v>46</v>
      </c>
    </row>
    <row r="1111" spans="1:19" x14ac:dyDescent="0.25">
      <c r="A1111" s="1">
        <v>320</v>
      </c>
      <c r="B1111" s="11">
        <v>12150</v>
      </c>
      <c r="C1111" s="11">
        <f t="shared" si="510"/>
        <v>733.10000000004948</v>
      </c>
      <c r="D1111" s="11">
        <f t="shared" si="511"/>
        <v>3285.1000000000495</v>
      </c>
      <c r="E1111" s="22">
        <v>9598</v>
      </c>
      <c r="F1111" s="4">
        <f t="shared" si="504"/>
        <v>10</v>
      </c>
      <c r="G1111" s="25">
        <f t="shared" si="505"/>
        <v>32851.000000000495</v>
      </c>
      <c r="H1111" s="1">
        <f t="shared" si="506"/>
        <v>1</v>
      </c>
      <c r="I1111" s="26">
        <f t="shared" si="507"/>
        <v>124060</v>
      </c>
      <c r="J1111" s="26">
        <f t="shared" si="508"/>
        <v>156911.00000000049</v>
      </c>
      <c r="S1111">
        <f t="shared" si="509"/>
        <v>46</v>
      </c>
    </row>
    <row r="1112" spans="1:19" x14ac:dyDescent="0.25">
      <c r="A1112" s="1">
        <v>321</v>
      </c>
      <c r="B1112" s="11">
        <v>9810</v>
      </c>
      <c r="C1112" s="11">
        <f t="shared" si="510"/>
        <v>3285.1000000000495</v>
      </c>
      <c r="D1112" s="11">
        <f t="shared" si="511"/>
        <v>4574.1000000000495</v>
      </c>
      <c r="E1112" s="22">
        <v>8521</v>
      </c>
      <c r="F1112" s="4">
        <f t="shared" si="504"/>
        <v>10</v>
      </c>
      <c r="G1112" s="25">
        <f t="shared" si="505"/>
        <v>45741.000000000495</v>
      </c>
      <c r="H1112" s="1">
        <f t="shared" si="506"/>
        <v>1</v>
      </c>
      <c r="I1112" s="26">
        <f t="shared" si="507"/>
        <v>124060</v>
      </c>
      <c r="J1112" s="26">
        <f t="shared" si="508"/>
        <v>169801.00000000049</v>
      </c>
      <c r="S1112">
        <f t="shared" si="509"/>
        <v>46</v>
      </c>
    </row>
    <row r="1113" spans="1:19" x14ac:dyDescent="0.25">
      <c r="A1113" s="1">
        <v>322</v>
      </c>
      <c r="B1113" s="11">
        <v>15670.6</v>
      </c>
      <c r="C1113" s="11">
        <f t="shared" si="510"/>
        <v>4574.1000000000495</v>
      </c>
      <c r="D1113" s="11">
        <f t="shared" si="511"/>
        <v>12203.700000000048</v>
      </c>
      <c r="E1113" s="22">
        <v>8041</v>
      </c>
      <c r="F1113" s="4">
        <f t="shared" ref="F1113:F1156" si="512">$M$793</f>
        <v>10</v>
      </c>
      <c r="G1113" s="25">
        <f t="shared" ref="G1113:G1156" si="513">D1113*F1113</f>
        <v>122037.00000000048</v>
      </c>
      <c r="H1113" s="1">
        <f t="shared" ref="H1113:H1156" si="514">IF(B1113=0,0,1)</f>
        <v>1</v>
      </c>
      <c r="I1113" s="26">
        <f t="shared" ref="I1113:I1156" si="515">H1113*$M$794</f>
        <v>124060</v>
      </c>
      <c r="J1113" s="26">
        <f t="shared" ref="J1113:J1156" si="516">G1113+I1113</f>
        <v>246097.00000000047</v>
      </c>
      <c r="S1113">
        <f t="shared" ref="S1113:S1156" si="517">S1106+1</f>
        <v>46</v>
      </c>
    </row>
    <row r="1114" spans="1:19" x14ac:dyDescent="0.25">
      <c r="A1114" s="1">
        <v>323</v>
      </c>
      <c r="B1114" s="11">
        <v>10000</v>
      </c>
      <c r="C1114" s="11">
        <f t="shared" ref="C1114:C1156" si="518">D1113</f>
        <v>12203.700000000048</v>
      </c>
      <c r="D1114" s="11">
        <f t="shared" ref="D1114:D1156" si="519">C1114+B1114-E1114</f>
        <v>13903.700000000048</v>
      </c>
      <c r="E1114" s="22">
        <v>8300</v>
      </c>
      <c r="F1114" s="4">
        <f t="shared" si="512"/>
        <v>10</v>
      </c>
      <c r="G1114" s="25">
        <f t="shared" si="513"/>
        <v>139037.00000000047</v>
      </c>
      <c r="H1114" s="1">
        <f t="shared" si="514"/>
        <v>1</v>
      </c>
      <c r="I1114" s="26">
        <f t="shared" si="515"/>
        <v>124060</v>
      </c>
      <c r="J1114" s="26">
        <f t="shared" si="516"/>
        <v>263097.00000000047</v>
      </c>
      <c r="S1114">
        <f t="shared" si="517"/>
        <v>47</v>
      </c>
    </row>
    <row r="1115" spans="1:19" x14ac:dyDescent="0.25">
      <c r="A1115" s="1">
        <v>324</v>
      </c>
      <c r="B1115" s="11">
        <v>0</v>
      </c>
      <c r="C1115" s="11">
        <f t="shared" si="518"/>
        <v>13903.700000000048</v>
      </c>
      <c r="D1115" s="11">
        <f t="shared" si="519"/>
        <v>5859.700000000048</v>
      </c>
      <c r="E1115" s="22">
        <v>8044</v>
      </c>
      <c r="F1115" s="4">
        <f t="shared" si="512"/>
        <v>10</v>
      </c>
      <c r="G1115" s="25">
        <f t="shared" si="513"/>
        <v>58597.00000000048</v>
      </c>
      <c r="H1115" s="1">
        <f t="shared" si="514"/>
        <v>0</v>
      </c>
      <c r="I1115" s="26">
        <f t="shared" si="515"/>
        <v>0</v>
      </c>
      <c r="J1115" s="26">
        <f t="shared" si="516"/>
        <v>58597.00000000048</v>
      </c>
      <c r="S1115">
        <f t="shared" si="517"/>
        <v>47</v>
      </c>
    </row>
    <row r="1116" spans="1:19" x14ac:dyDescent="0.25">
      <c r="A1116" s="1">
        <v>325</v>
      </c>
      <c r="B1116" s="11">
        <v>13500</v>
      </c>
      <c r="C1116" s="11">
        <f t="shared" si="518"/>
        <v>5859.700000000048</v>
      </c>
      <c r="D1116" s="11">
        <f t="shared" si="519"/>
        <v>10476.700000000048</v>
      </c>
      <c r="E1116" s="22">
        <v>8883</v>
      </c>
      <c r="F1116" s="4">
        <f t="shared" si="512"/>
        <v>10</v>
      </c>
      <c r="G1116" s="25">
        <f t="shared" si="513"/>
        <v>104767.00000000048</v>
      </c>
      <c r="H1116" s="1">
        <f t="shared" si="514"/>
        <v>1</v>
      </c>
      <c r="I1116" s="26">
        <f t="shared" si="515"/>
        <v>124060</v>
      </c>
      <c r="J1116" s="26">
        <f t="shared" si="516"/>
        <v>228827.00000000047</v>
      </c>
      <c r="S1116">
        <f t="shared" si="517"/>
        <v>47</v>
      </c>
    </row>
    <row r="1117" spans="1:19" x14ac:dyDescent="0.25">
      <c r="A1117" s="1">
        <v>326</v>
      </c>
      <c r="B1117" s="11">
        <v>18000</v>
      </c>
      <c r="C1117" s="11">
        <f t="shared" si="518"/>
        <v>10476.700000000048</v>
      </c>
      <c r="D1117" s="11">
        <f t="shared" si="519"/>
        <v>18452.700000000048</v>
      </c>
      <c r="E1117" s="22">
        <v>10024</v>
      </c>
      <c r="F1117" s="4">
        <f t="shared" si="512"/>
        <v>10</v>
      </c>
      <c r="G1117" s="25">
        <f t="shared" si="513"/>
        <v>184527.00000000047</v>
      </c>
      <c r="H1117" s="1">
        <f t="shared" si="514"/>
        <v>1</v>
      </c>
      <c r="I1117" s="26">
        <f t="shared" si="515"/>
        <v>124060</v>
      </c>
      <c r="J1117" s="26">
        <f t="shared" si="516"/>
        <v>308587.00000000047</v>
      </c>
      <c r="S1117">
        <f t="shared" si="517"/>
        <v>47</v>
      </c>
    </row>
    <row r="1118" spans="1:19" x14ac:dyDescent="0.25">
      <c r="A1118" s="1">
        <v>327</v>
      </c>
      <c r="B1118" s="11">
        <v>0</v>
      </c>
      <c r="C1118" s="11">
        <f t="shared" si="518"/>
        <v>18452.700000000048</v>
      </c>
      <c r="D1118" s="11">
        <f t="shared" si="519"/>
        <v>9668.700000000048</v>
      </c>
      <c r="E1118" s="22">
        <v>8784</v>
      </c>
      <c r="F1118" s="4">
        <f t="shared" si="512"/>
        <v>10</v>
      </c>
      <c r="G1118" s="25">
        <f t="shared" si="513"/>
        <v>96687.00000000048</v>
      </c>
      <c r="H1118" s="1">
        <f t="shared" si="514"/>
        <v>0</v>
      </c>
      <c r="I1118" s="26">
        <f t="shared" si="515"/>
        <v>0</v>
      </c>
      <c r="J1118" s="26">
        <f t="shared" si="516"/>
        <v>96687.00000000048</v>
      </c>
      <c r="S1118">
        <f t="shared" si="517"/>
        <v>47</v>
      </c>
    </row>
    <row r="1119" spans="1:19" x14ac:dyDescent="0.25">
      <c r="A1119" s="1">
        <v>328</v>
      </c>
      <c r="B1119" s="11">
        <v>0</v>
      </c>
      <c r="C1119" s="11">
        <f t="shared" si="518"/>
        <v>9668.700000000048</v>
      </c>
      <c r="D1119" s="11">
        <f t="shared" si="519"/>
        <v>587.70000000004802</v>
      </c>
      <c r="E1119" s="22">
        <v>9081</v>
      </c>
      <c r="F1119" s="4">
        <f t="shared" si="512"/>
        <v>10</v>
      </c>
      <c r="G1119" s="25">
        <f t="shared" si="513"/>
        <v>5877.0000000004802</v>
      </c>
      <c r="H1119" s="1">
        <f t="shared" si="514"/>
        <v>0</v>
      </c>
      <c r="I1119" s="26">
        <f t="shared" si="515"/>
        <v>0</v>
      </c>
      <c r="J1119" s="26">
        <f t="shared" si="516"/>
        <v>5877.0000000004802</v>
      </c>
      <c r="S1119">
        <f t="shared" si="517"/>
        <v>47</v>
      </c>
    </row>
    <row r="1120" spans="1:19" x14ac:dyDescent="0.25">
      <c r="A1120" s="1">
        <v>329</v>
      </c>
      <c r="B1120" s="11">
        <v>0</v>
      </c>
      <c r="C1120" s="11">
        <f t="shared" si="518"/>
        <v>587.70000000004802</v>
      </c>
      <c r="D1120" s="11">
        <f t="shared" si="519"/>
        <v>587.70000000004802</v>
      </c>
      <c r="E1120" s="22">
        <v>0</v>
      </c>
      <c r="F1120" s="4">
        <f t="shared" si="512"/>
        <v>10</v>
      </c>
      <c r="G1120" s="25">
        <f t="shared" si="513"/>
        <v>5877.0000000004802</v>
      </c>
      <c r="H1120" s="1">
        <f t="shared" si="514"/>
        <v>0</v>
      </c>
      <c r="I1120" s="26">
        <f t="shared" si="515"/>
        <v>0</v>
      </c>
      <c r="J1120" s="26">
        <f t="shared" si="516"/>
        <v>5877.0000000004802</v>
      </c>
      <c r="S1120">
        <f t="shared" si="517"/>
        <v>47</v>
      </c>
    </row>
    <row r="1121" spans="1:19" x14ac:dyDescent="0.25">
      <c r="A1121" s="1">
        <v>330</v>
      </c>
      <c r="B1121" s="11">
        <v>0</v>
      </c>
      <c r="C1121" s="11">
        <f t="shared" si="518"/>
        <v>587.70000000004802</v>
      </c>
      <c r="D1121" s="11">
        <f t="shared" si="519"/>
        <v>587.70000000004802</v>
      </c>
      <c r="E1121" s="22">
        <v>0</v>
      </c>
      <c r="F1121" s="4">
        <f t="shared" si="512"/>
        <v>10</v>
      </c>
      <c r="G1121" s="25">
        <f t="shared" si="513"/>
        <v>5877.0000000004802</v>
      </c>
      <c r="H1121" s="1">
        <f t="shared" si="514"/>
        <v>0</v>
      </c>
      <c r="I1121" s="26">
        <f t="shared" si="515"/>
        <v>0</v>
      </c>
      <c r="J1121" s="26">
        <f t="shared" si="516"/>
        <v>5877.0000000004802</v>
      </c>
      <c r="S1121">
        <f t="shared" si="517"/>
        <v>48</v>
      </c>
    </row>
    <row r="1122" spans="1:19" x14ac:dyDescent="0.25">
      <c r="A1122" s="1">
        <v>331</v>
      </c>
      <c r="B1122" s="11">
        <v>0</v>
      </c>
      <c r="C1122" s="11">
        <f t="shared" si="518"/>
        <v>587.70000000004802</v>
      </c>
      <c r="D1122" s="11">
        <f t="shared" si="519"/>
        <v>587.70000000004802</v>
      </c>
      <c r="E1122" s="22">
        <v>0</v>
      </c>
      <c r="F1122" s="4">
        <f t="shared" si="512"/>
        <v>10</v>
      </c>
      <c r="G1122" s="25">
        <f t="shared" si="513"/>
        <v>5877.0000000004802</v>
      </c>
      <c r="H1122" s="1">
        <f t="shared" si="514"/>
        <v>0</v>
      </c>
      <c r="I1122" s="26">
        <f t="shared" si="515"/>
        <v>0</v>
      </c>
      <c r="J1122" s="26">
        <f t="shared" si="516"/>
        <v>5877.0000000004802</v>
      </c>
      <c r="S1122">
        <f t="shared" si="517"/>
        <v>48</v>
      </c>
    </row>
    <row r="1123" spans="1:19" x14ac:dyDescent="0.25">
      <c r="A1123" s="1">
        <v>332</v>
      </c>
      <c r="B1123" s="11">
        <v>0</v>
      </c>
      <c r="C1123" s="11">
        <f t="shared" si="518"/>
        <v>587.70000000004802</v>
      </c>
      <c r="D1123" s="11">
        <f t="shared" si="519"/>
        <v>587.70000000004802</v>
      </c>
      <c r="E1123" s="22">
        <v>0</v>
      </c>
      <c r="F1123" s="4">
        <f t="shared" si="512"/>
        <v>10</v>
      </c>
      <c r="G1123" s="25">
        <f t="shared" si="513"/>
        <v>5877.0000000004802</v>
      </c>
      <c r="H1123" s="1">
        <f t="shared" si="514"/>
        <v>0</v>
      </c>
      <c r="I1123" s="26">
        <f t="shared" si="515"/>
        <v>0</v>
      </c>
      <c r="J1123" s="26">
        <f t="shared" si="516"/>
        <v>5877.0000000004802</v>
      </c>
      <c r="O1123">
        <f>O1125/$M$794</f>
        <v>18</v>
      </c>
      <c r="S1123">
        <f t="shared" si="517"/>
        <v>48</v>
      </c>
    </row>
    <row r="1124" spans="1:19" x14ac:dyDescent="0.25">
      <c r="A1124" s="1">
        <v>333</v>
      </c>
      <c r="B1124" s="11">
        <v>0</v>
      </c>
      <c r="C1124" s="11">
        <f t="shared" si="518"/>
        <v>587.70000000004802</v>
      </c>
      <c r="D1124" s="11">
        <f t="shared" si="519"/>
        <v>587.70000000004802</v>
      </c>
      <c r="E1124" s="22">
        <v>0</v>
      </c>
      <c r="F1124" s="4">
        <f t="shared" si="512"/>
        <v>10</v>
      </c>
      <c r="G1124" s="25">
        <f t="shared" si="513"/>
        <v>5877.0000000004802</v>
      </c>
      <c r="H1124" s="1">
        <f t="shared" si="514"/>
        <v>0</v>
      </c>
      <c r="I1124" s="26">
        <f t="shared" si="515"/>
        <v>0</v>
      </c>
      <c r="J1124" s="26">
        <f t="shared" si="516"/>
        <v>5877.0000000004802</v>
      </c>
      <c r="S1124">
        <f t="shared" si="517"/>
        <v>48</v>
      </c>
    </row>
    <row r="1125" spans="1:19" ht="15.75" thickBot="1" x14ac:dyDescent="0.3">
      <c r="A1125" s="29">
        <v>334</v>
      </c>
      <c r="B1125" s="21">
        <v>11770</v>
      </c>
      <c r="C1125" s="21">
        <f t="shared" si="518"/>
        <v>587.70000000004802</v>
      </c>
      <c r="D1125" s="21">
        <f t="shared" si="519"/>
        <v>12357.700000000048</v>
      </c>
      <c r="E1125" s="23">
        <v>0</v>
      </c>
      <c r="F1125" s="4">
        <f t="shared" si="512"/>
        <v>10</v>
      </c>
      <c r="G1125" s="43">
        <f t="shared" si="513"/>
        <v>123577.00000000048</v>
      </c>
      <c r="H1125" s="29">
        <f t="shared" si="514"/>
        <v>1</v>
      </c>
      <c r="I1125" s="26">
        <f t="shared" si="515"/>
        <v>124060</v>
      </c>
      <c r="J1125" s="30">
        <f t="shared" si="516"/>
        <v>247637.00000000047</v>
      </c>
      <c r="K1125" s="31">
        <f>SUM(J1096:J1125)</f>
        <v>4163838.0000000144</v>
      </c>
      <c r="L1125" s="32" t="s">
        <v>114</v>
      </c>
      <c r="M1125" s="28">
        <f>SUM(G1096:G1125)</f>
        <v>1930758.0000000142</v>
      </c>
      <c r="N1125" s="33" t="s">
        <v>70</v>
      </c>
      <c r="O1125" s="34">
        <f>SUM(I1096:I1125)</f>
        <v>2233080</v>
      </c>
      <c r="S1125">
        <f t="shared" si="517"/>
        <v>48</v>
      </c>
    </row>
    <row r="1126" spans="1:19" x14ac:dyDescent="0.25">
      <c r="A1126" s="36">
        <v>335</v>
      </c>
      <c r="B1126" s="22">
        <v>0</v>
      </c>
      <c r="C1126" s="22">
        <f t="shared" si="518"/>
        <v>12357.700000000048</v>
      </c>
      <c r="D1126" s="22">
        <f t="shared" si="519"/>
        <v>12357.700000000048</v>
      </c>
      <c r="E1126" s="22">
        <v>0</v>
      </c>
      <c r="F1126" s="4">
        <f t="shared" si="512"/>
        <v>10</v>
      </c>
      <c r="G1126" s="44">
        <f t="shared" si="513"/>
        <v>123577.00000000048</v>
      </c>
      <c r="H1126" s="36">
        <f t="shared" si="514"/>
        <v>0</v>
      </c>
      <c r="I1126" s="26">
        <f t="shared" si="515"/>
        <v>0</v>
      </c>
      <c r="J1126" s="37">
        <f t="shared" si="516"/>
        <v>123577.00000000048</v>
      </c>
      <c r="S1126">
        <f t="shared" si="517"/>
        <v>48</v>
      </c>
    </row>
    <row r="1127" spans="1:19" x14ac:dyDescent="0.25">
      <c r="A1127" s="1">
        <v>336</v>
      </c>
      <c r="B1127" s="11">
        <v>16120</v>
      </c>
      <c r="C1127" s="11">
        <f t="shared" si="518"/>
        <v>12357.700000000048</v>
      </c>
      <c r="D1127" s="11">
        <f t="shared" si="519"/>
        <v>28477.700000000048</v>
      </c>
      <c r="E1127" s="22">
        <v>0</v>
      </c>
      <c r="F1127" s="4">
        <f t="shared" si="512"/>
        <v>10</v>
      </c>
      <c r="G1127" s="25">
        <f t="shared" si="513"/>
        <v>284777.00000000047</v>
      </c>
      <c r="H1127" s="1">
        <f t="shared" si="514"/>
        <v>1</v>
      </c>
      <c r="I1127" s="26">
        <f t="shared" si="515"/>
        <v>124060</v>
      </c>
      <c r="J1127" s="26">
        <f t="shared" si="516"/>
        <v>408837.00000000047</v>
      </c>
      <c r="S1127">
        <f t="shared" si="517"/>
        <v>48</v>
      </c>
    </row>
    <row r="1128" spans="1:19" x14ac:dyDescent="0.25">
      <c r="A1128" s="1">
        <v>337</v>
      </c>
      <c r="B1128" s="11">
        <v>0</v>
      </c>
      <c r="C1128" s="11">
        <f t="shared" si="518"/>
        <v>28477.700000000048</v>
      </c>
      <c r="D1128" s="11">
        <f t="shared" si="519"/>
        <v>28477.700000000048</v>
      </c>
      <c r="E1128" s="22">
        <v>0</v>
      </c>
      <c r="F1128" s="4">
        <f t="shared" si="512"/>
        <v>10</v>
      </c>
      <c r="G1128" s="25">
        <f t="shared" si="513"/>
        <v>284777.00000000047</v>
      </c>
      <c r="H1128" s="1">
        <f t="shared" si="514"/>
        <v>0</v>
      </c>
      <c r="I1128" s="26">
        <f t="shared" si="515"/>
        <v>0</v>
      </c>
      <c r="J1128" s="26">
        <f t="shared" si="516"/>
        <v>284777.00000000047</v>
      </c>
      <c r="S1128">
        <f t="shared" si="517"/>
        <v>49</v>
      </c>
    </row>
    <row r="1129" spans="1:19" x14ac:dyDescent="0.25">
      <c r="A1129" s="1">
        <v>338</v>
      </c>
      <c r="B1129" s="11">
        <v>0</v>
      </c>
      <c r="C1129" s="11">
        <f t="shared" si="518"/>
        <v>28477.700000000048</v>
      </c>
      <c r="D1129" s="11">
        <f t="shared" si="519"/>
        <v>28477.700000000048</v>
      </c>
      <c r="E1129" s="22">
        <v>0</v>
      </c>
      <c r="F1129" s="4">
        <f t="shared" si="512"/>
        <v>10</v>
      </c>
      <c r="G1129" s="25">
        <f t="shared" si="513"/>
        <v>284777.00000000047</v>
      </c>
      <c r="H1129" s="1">
        <f t="shared" si="514"/>
        <v>0</v>
      </c>
      <c r="I1129" s="26">
        <f t="shared" si="515"/>
        <v>0</v>
      </c>
      <c r="J1129" s="26">
        <f t="shared" si="516"/>
        <v>284777.00000000047</v>
      </c>
      <c r="S1129">
        <f t="shared" si="517"/>
        <v>49</v>
      </c>
    </row>
    <row r="1130" spans="1:19" x14ac:dyDescent="0.25">
      <c r="A1130" s="1">
        <v>339</v>
      </c>
      <c r="B1130" s="11">
        <v>0</v>
      </c>
      <c r="C1130" s="11">
        <f t="shared" si="518"/>
        <v>28477.700000000048</v>
      </c>
      <c r="D1130" s="11">
        <f t="shared" si="519"/>
        <v>28477.700000000048</v>
      </c>
      <c r="E1130" s="22">
        <v>0</v>
      </c>
      <c r="F1130" s="4">
        <f t="shared" si="512"/>
        <v>10</v>
      </c>
      <c r="G1130" s="25">
        <f t="shared" si="513"/>
        <v>284777.00000000047</v>
      </c>
      <c r="H1130" s="1">
        <f t="shared" si="514"/>
        <v>0</v>
      </c>
      <c r="I1130" s="26">
        <f t="shared" si="515"/>
        <v>0</v>
      </c>
      <c r="J1130" s="26">
        <f t="shared" si="516"/>
        <v>284777.00000000047</v>
      </c>
      <c r="S1130">
        <f t="shared" si="517"/>
        <v>49</v>
      </c>
    </row>
    <row r="1131" spans="1:19" x14ac:dyDescent="0.25">
      <c r="A1131" s="1">
        <v>340</v>
      </c>
      <c r="B1131" s="11">
        <v>0</v>
      </c>
      <c r="C1131" s="11">
        <f t="shared" si="518"/>
        <v>28477.700000000048</v>
      </c>
      <c r="D1131" s="11">
        <f t="shared" si="519"/>
        <v>28477.700000000048</v>
      </c>
      <c r="E1131" s="22">
        <v>0</v>
      </c>
      <c r="F1131" s="4">
        <f t="shared" si="512"/>
        <v>10</v>
      </c>
      <c r="G1131" s="25">
        <f t="shared" si="513"/>
        <v>284777.00000000047</v>
      </c>
      <c r="H1131" s="1">
        <f t="shared" si="514"/>
        <v>0</v>
      </c>
      <c r="I1131" s="26">
        <f t="shared" si="515"/>
        <v>0</v>
      </c>
      <c r="J1131" s="26">
        <f t="shared" si="516"/>
        <v>284777.00000000047</v>
      </c>
      <c r="S1131">
        <f t="shared" si="517"/>
        <v>49</v>
      </c>
    </row>
    <row r="1132" spans="1:19" x14ac:dyDescent="0.25">
      <c r="A1132" s="1">
        <v>341</v>
      </c>
      <c r="B1132" s="11">
        <v>0</v>
      </c>
      <c r="C1132" s="11">
        <f t="shared" si="518"/>
        <v>28477.700000000048</v>
      </c>
      <c r="D1132" s="11">
        <f t="shared" si="519"/>
        <v>28477.700000000048</v>
      </c>
      <c r="E1132" s="22">
        <v>0</v>
      </c>
      <c r="F1132" s="4">
        <f t="shared" si="512"/>
        <v>10</v>
      </c>
      <c r="G1132" s="25">
        <f t="shared" si="513"/>
        <v>284777.00000000047</v>
      </c>
      <c r="H1132" s="1">
        <f t="shared" si="514"/>
        <v>0</v>
      </c>
      <c r="I1132" s="26">
        <f t="shared" si="515"/>
        <v>0</v>
      </c>
      <c r="J1132" s="26">
        <f t="shared" si="516"/>
        <v>284777.00000000047</v>
      </c>
      <c r="S1132">
        <f t="shared" si="517"/>
        <v>49</v>
      </c>
    </row>
    <row r="1133" spans="1:19" x14ac:dyDescent="0.25">
      <c r="A1133" s="1">
        <v>342</v>
      </c>
      <c r="B1133" s="11">
        <v>0</v>
      </c>
      <c r="C1133" s="11">
        <f t="shared" si="518"/>
        <v>28477.700000000048</v>
      </c>
      <c r="D1133" s="11">
        <f t="shared" si="519"/>
        <v>28477.700000000048</v>
      </c>
      <c r="E1133" s="22">
        <v>0</v>
      </c>
      <c r="F1133" s="4">
        <f t="shared" si="512"/>
        <v>10</v>
      </c>
      <c r="G1133" s="25">
        <f t="shared" si="513"/>
        <v>284777.00000000047</v>
      </c>
      <c r="H1133" s="1">
        <f t="shared" si="514"/>
        <v>0</v>
      </c>
      <c r="I1133" s="26">
        <f t="shared" si="515"/>
        <v>0</v>
      </c>
      <c r="J1133" s="26">
        <f t="shared" si="516"/>
        <v>284777.00000000047</v>
      </c>
      <c r="S1133">
        <f t="shared" si="517"/>
        <v>49</v>
      </c>
    </row>
    <row r="1134" spans="1:19" x14ac:dyDescent="0.25">
      <c r="A1134" s="1">
        <v>343</v>
      </c>
      <c r="B1134" s="11">
        <v>0</v>
      </c>
      <c r="C1134" s="11">
        <f t="shared" si="518"/>
        <v>28477.700000000048</v>
      </c>
      <c r="D1134" s="11">
        <f t="shared" si="519"/>
        <v>28477.700000000048</v>
      </c>
      <c r="E1134" s="22">
        <v>0</v>
      </c>
      <c r="F1134" s="4">
        <f t="shared" si="512"/>
        <v>10</v>
      </c>
      <c r="G1134" s="25">
        <f t="shared" si="513"/>
        <v>284777.00000000047</v>
      </c>
      <c r="H1134" s="1">
        <f t="shared" si="514"/>
        <v>0</v>
      </c>
      <c r="I1134" s="26">
        <f t="shared" si="515"/>
        <v>0</v>
      </c>
      <c r="J1134" s="26">
        <f t="shared" si="516"/>
        <v>284777.00000000047</v>
      </c>
      <c r="S1134">
        <f t="shared" si="517"/>
        <v>49</v>
      </c>
    </row>
    <row r="1135" spans="1:19" x14ac:dyDescent="0.25">
      <c r="A1135" s="1">
        <v>344</v>
      </c>
      <c r="B1135" s="11">
        <v>0</v>
      </c>
      <c r="C1135" s="11">
        <f t="shared" si="518"/>
        <v>28477.700000000048</v>
      </c>
      <c r="D1135" s="11">
        <f t="shared" si="519"/>
        <v>28477.700000000048</v>
      </c>
      <c r="E1135" s="22">
        <v>0</v>
      </c>
      <c r="F1135" s="4">
        <f t="shared" si="512"/>
        <v>10</v>
      </c>
      <c r="G1135" s="25">
        <f t="shared" si="513"/>
        <v>284777.00000000047</v>
      </c>
      <c r="H1135" s="1">
        <f t="shared" si="514"/>
        <v>0</v>
      </c>
      <c r="I1135" s="26">
        <f t="shared" si="515"/>
        <v>0</v>
      </c>
      <c r="J1135" s="26">
        <f t="shared" si="516"/>
        <v>284777.00000000047</v>
      </c>
      <c r="S1135">
        <f t="shared" si="517"/>
        <v>50</v>
      </c>
    </row>
    <row r="1136" spans="1:19" x14ac:dyDescent="0.25">
      <c r="A1136" s="1">
        <v>345</v>
      </c>
      <c r="B1136" s="11">
        <v>0</v>
      </c>
      <c r="C1136" s="11">
        <f t="shared" si="518"/>
        <v>28477.700000000048</v>
      </c>
      <c r="D1136" s="11">
        <f t="shared" si="519"/>
        <v>28477.700000000048</v>
      </c>
      <c r="E1136" s="22">
        <v>0</v>
      </c>
      <c r="F1136" s="4">
        <f t="shared" si="512"/>
        <v>10</v>
      </c>
      <c r="G1136" s="25">
        <f t="shared" si="513"/>
        <v>284777.00000000047</v>
      </c>
      <c r="H1136" s="1">
        <f t="shared" si="514"/>
        <v>0</v>
      </c>
      <c r="I1136" s="26">
        <f t="shared" si="515"/>
        <v>0</v>
      </c>
      <c r="J1136" s="26">
        <f t="shared" si="516"/>
        <v>284777.00000000047</v>
      </c>
      <c r="S1136">
        <f t="shared" si="517"/>
        <v>50</v>
      </c>
    </row>
    <row r="1137" spans="1:19" x14ac:dyDescent="0.25">
      <c r="A1137" s="1">
        <v>346</v>
      </c>
      <c r="B1137" s="11">
        <v>0</v>
      </c>
      <c r="C1137" s="11">
        <f t="shared" si="518"/>
        <v>28477.700000000048</v>
      </c>
      <c r="D1137" s="11">
        <f t="shared" si="519"/>
        <v>19644.700000000048</v>
      </c>
      <c r="E1137" s="22">
        <v>8833</v>
      </c>
      <c r="F1137" s="4">
        <f t="shared" si="512"/>
        <v>10</v>
      </c>
      <c r="G1137" s="25">
        <f t="shared" si="513"/>
        <v>196447.00000000047</v>
      </c>
      <c r="H1137" s="1">
        <f t="shared" si="514"/>
        <v>0</v>
      </c>
      <c r="I1137" s="26">
        <f t="shared" si="515"/>
        <v>0</v>
      </c>
      <c r="J1137" s="26">
        <f t="shared" si="516"/>
        <v>196447.00000000047</v>
      </c>
      <c r="S1137">
        <f t="shared" si="517"/>
        <v>50</v>
      </c>
    </row>
    <row r="1138" spans="1:19" x14ac:dyDescent="0.25">
      <c r="A1138" s="1">
        <v>347</v>
      </c>
      <c r="B1138" s="11">
        <v>0</v>
      </c>
      <c r="C1138" s="11">
        <f t="shared" si="518"/>
        <v>19644.700000000048</v>
      </c>
      <c r="D1138" s="11">
        <f t="shared" si="519"/>
        <v>12214.700000000048</v>
      </c>
      <c r="E1138" s="22">
        <v>7430</v>
      </c>
      <c r="F1138" s="4">
        <f t="shared" si="512"/>
        <v>10</v>
      </c>
      <c r="G1138" s="25">
        <f t="shared" si="513"/>
        <v>122147.00000000048</v>
      </c>
      <c r="H1138" s="1">
        <f t="shared" si="514"/>
        <v>0</v>
      </c>
      <c r="I1138" s="26">
        <f t="shared" si="515"/>
        <v>0</v>
      </c>
      <c r="J1138" s="26">
        <f t="shared" si="516"/>
        <v>122147.00000000048</v>
      </c>
      <c r="S1138">
        <f t="shared" si="517"/>
        <v>50</v>
      </c>
    </row>
    <row r="1139" spans="1:19" x14ac:dyDescent="0.25">
      <c r="A1139" s="1">
        <v>348</v>
      </c>
      <c r="B1139" s="11">
        <v>0</v>
      </c>
      <c r="C1139" s="11">
        <f t="shared" si="518"/>
        <v>12214.700000000048</v>
      </c>
      <c r="D1139" s="11">
        <f t="shared" si="519"/>
        <v>3552.700000000048</v>
      </c>
      <c r="E1139" s="22">
        <v>8662</v>
      </c>
      <c r="F1139" s="4">
        <f t="shared" si="512"/>
        <v>10</v>
      </c>
      <c r="G1139" s="25">
        <f t="shared" si="513"/>
        <v>35527.00000000048</v>
      </c>
      <c r="H1139" s="1">
        <f t="shared" si="514"/>
        <v>0</v>
      </c>
      <c r="I1139" s="26">
        <f t="shared" si="515"/>
        <v>0</v>
      </c>
      <c r="J1139" s="26">
        <f t="shared" si="516"/>
        <v>35527.00000000048</v>
      </c>
      <c r="S1139">
        <f t="shared" si="517"/>
        <v>50</v>
      </c>
    </row>
    <row r="1140" spans="1:19" x14ac:dyDescent="0.25">
      <c r="A1140" s="1">
        <v>349</v>
      </c>
      <c r="B1140" s="11">
        <v>11180</v>
      </c>
      <c r="C1140" s="11">
        <f t="shared" si="518"/>
        <v>3552.700000000048</v>
      </c>
      <c r="D1140" s="11">
        <f t="shared" si="519"/>
        <v>5716.700000000048</v>
      </c>
      <c r="E1140" s="22">
        <v>9016</v>
      </c>
      <c r="F1140" s="4">
        <f t="shared" si="512"/>
        <v>10</v>
      </c>
      <c r="G1140" s="25">
        <f t="shared" si="513"/>
        <v>57167.00000000048</v>
      </c>
      <c r="H1140" s="1">
        <f t="shared" si="514"/>
        <v>1</v>
      </c>
      <c r="I1140" s="26">
        <f t="shared" si="515"/>
        <v>124060</v>
      </c>
      <c r="J1140" s="26">
        <f t="shared" si="516"/>
        <v>181227.00000000047</v>
      </c>
      <c r="S1140">
        <f t="shared" si="517"/>
        <v>50</v>
      </c>
    </row>
    <row r="1141" spans="1:19" x14ac:dyDescent="0.25">
      <c r="A1141" s="1">
        <v>350</v>
      </c>
      <c r="B1141" s="11">
        <v>14400</v>
      </c>
      <c r="C1141" s="11">
        <f t="shared" si="518"/>
        <v>5716.700000000048</v>
      </c>
      <c r="D1141" s="11">
        <f t="shared" si="519"/>
        <v>10398.700000000048</v>
      </c>
      <c r="E1141" s="22">
        <v>9718</v>
      </c>
      <c r="F1141" s="4">
        <f t="shared" si="512"/>
        <v>10</v>
      </c>
      <c r="G1141" s="25">
        <f t="shared" si="513"/>
        <v>103987.00000000048</v>
      </c>
      <c r="H1141" s="1">
        <f t="shared" si="514"/>
        <v>1</v>
      </c>
      <c r="I1141" s="26">
        <f t="shared" si="515"/>
        <v>124060</v>
      </c>
      <c r="J1141" s="26">
        <f t="shared" si="516"/>
        <v>228047.00000000047</v>
      </c>
      <c r="S1141">
        <f t="shared" si="517"/>
        <v>50</v>
      </c>
    </row>
    <row r="1142" spans="1:19" x14ac:dyDescent="0.25">
      <c r="A1142" s="1">
        <v>351</v>
      </c>
      <c r="B1142" s="11">
        <v>0</v>
      </c>
      <c r="C1142" s="11">
        <f t="shared" si="518"/>
        <v>10398.700000000048</v>
      </c>
      <c r="D1142" s="11">
        <f t="shared" si="519"/>
        <v>961.70000000004802</v>
      </c>
      <c r="E1142" s="22">
        <v>9437</v>
      </c>
      <c r="F1142" s="4">
        <f t="shared" si="512"/>
        <v>10</v>
      </c>
      <c r="G1142" s="25">
        <f t="shared" si="513"/>
        <v>9617.0000000004802</v>
      </c>
      <c r="H1142" s="1">
        <f t="shared" si="514"/>
        <v>0</v>
      </c>
      <c r="I1142" s="26">
        <f t="shared" si="515"/>
        <v>0</v>
      </c>
      <c r="J1142" s="26">
        <f t="shared" si="516"/>
        <v>9617.0000000004802</v>
      </c>
      <c r="S1142">
        <f t="shared" si="517"/>
        <v>51</v>
      </c>
    </row>
    <row r="1143" spans="1:19" x14ac:dyDescent="0.25">
      <c r="A1143" s="1">
        <v>352</v>
      </c>
      <c r="B1143" s="11">
        <v>0</v>
      </c>
      <c r="C1143" s="11">
        <f t="shared" si="518"/>
        <v>961.70000000004802</v>
      </c>
      <c r="D1143" s="11">
        <f t="shared" si="519"/>
        <v>961.70000000004802</v>
      </c>
      <c r="E1143" s="22">
        <v>0</v>
      </c>
      <c r="F1143" s="4">
        <f t="shared" si="512"/>
        <v>10</v>
      </c>
      <c r="G1143" s="25">
        <f t="shared" si="513"/>
        <v>9617.0000000004802</v>
      </c>
      <c r="H1143" s="1">
        <f t="shared" si="514"/>
        <v>0</v>
      </c>
      <c r="I1143" s="26">
        <f t="shared" si="515"/>
        <v>0</v>
      </c>
      <c r="J1143" s="26">
        <f t="shared" si="516"/>
        <v>9617.0000000004802</v>
      </c>
      <c r="S1143">
        <f t="shared" si="517"/>
        <v>51</v>
      </c>
    </row>
    <row r="1144" spans="1:19" x14ac:dyDescent="0.25">
      <c r="A1144" s="1">
        <v>353</v>
      </c>
      <c r="B1144" s="11">
        <v>0</v>
      </c>
      <c r="C1144" s="11">
        <f t="shared" si="518"/>
        <v>961.70000000004802</v>
      </c>
      <c r="D1144" s="11">
        <f t="shared" si="519"/>
        <v>961.70000000004802</v>
      </c>
      <c r="E1144" s="22">
        <v>0</v>
      </c>
      <c r="F1144" s="4">
        <f t="shared" si="512"/>
        <v>10</v>
      </c>
      <c r="G1144" s="25">
        <f t="shared" si="513"/>
        <v>9617.0000000004802</v>
      </c>
      <c r="H1144" s="1">
        <f t="shared" si="514"/>
        <v>0</v>
      </c>
      <c r="I1144" s="26">
        <f t="shared" si="515"/>
        <v>0</v>
      </c>
      <c r="J1144" s="26">
        <f t="shared" si="516"/>
        <v>9617.0000000004802</v>
      </c>
      <c r="S1144">
        <f t="shared" si="517"/>
        <v>51</v>
      </c>
    </row>
    <row r="1145" spans="1:19" x14ac:dyDescent="0.25">
      <c r="A1145" s="1">
        <v>354</v>
      </c>
      <c r="B1145" s="11">
        <v>0</v>
      </c>
      <c r="C1145" s="11">
        <f t="shared" si="518"/>
        <v>961.70000000004802</v>
      </c>
      <c r="D1145" s="11">
        <f t="shared" si="519"/>
        <v>961.70000000004802</v>
      </c>
      <c r="E1145" s="22">
        <v>0</v>
      </c>
      <c r="F1145" s="4">
        <f t="shared" si="512"/>
        <v>10</v>
      </c>
      <c r="G1145" s="25">
        <f t="shared" si="513"/>
        <v>9617.0000000004802</v>
      </c>
      <c r="H1145" s="1">
        <f t="shared" si="514"/>
        <v>0</v>
      </c>
      <c r="I1145" s="26">
        <f t="shared" si="515"/>
        <v>0</v>
      </c>
      <c r="J1145" s="26">
        <f t="shared" si="516"/>
        <v>9617.0000000004802</v>
      </c>
      <c r="S1145">
        <f t="shared" si="517"/>
        <v>51</v>
      </c>
    </row>
    <row r="1146" spans="1:19" x14ac:dyDescent="0.25">
      <c r="A1146" s="1">
        <v>355</v>
      </c>
      <c r="B1146" s="11">
        <v>0</v>
      </c>
      <c r="C1146" s="11">
        <f t="shared" si="518"/>
        <v>961.70000000004802</v>
      </c>
      <c r="D1146" s="11">
        <f t="shared" si="519"/>
        <v>961.70000000004802</v>
      </c>
      <c r="E1146" s="22">
        <v>0</v>
      </c>
      <c r="F1146" s="4">
        <f t="shared" si="512"/>
        <v>10</v>
      </c>
      <c r="G1146" s="25">
        <f t="shared" si="513"/>
        <v>9617.0000000004802</v>
      </c>
      <c r="H1146" s="1">
        <f t="shared" si="514"/>
        <v>0</v>
      </c>
      <c r="I1146" s="26">
        <f t="shared" si="515"/>
        <v>0</v>
      </c>
      <c r="J1146" s="26">
        <f t="shared" si="516"/>
        <v>9617.0000000004802</v>
      </c>
      <c r="S1146">
        <f t="shared" si="517"/>
        <v>51</v>
      </c>
    </row>
    <row r="1147" spans="1:19" x14ac:dyDescent="0.25">
      <c r="A1147" s="1">
        <v>356</v>
      </c>
      <c r="B1147" s="11">
        <v>0</v>
      </c>
      <c r="C1147" s="11">
        <f t="shared" si="518"/>
        <v>961.70000000004802</v>
      </c>
      <c r="D1147" s="11">
        <f t="shared" si="519"/>
        <v>961.70000000004802</v>
      </c>
      <c r="E1147" s="22">
        <v>0</v>
      </c>
      <c r="F1147" s="4">
        <f t="shared" si="512"/>
        <v>10</v>
      </c>
      <c r="G1147" s="25">
        <f t="shared" si="513"/>
        <v>9617.0000000004802</v>
      </c>
      <c r="H1147" s="1">
        <f t="shared" si="514"/>
        <v>0</v>
      </c>
      <c r="I1147" s="26">
        <f t="shared" si="515"/>
        <v>0</v>
      </c>
      <c r="J1147" s="26">
        <f t="shared" si="516"/>
        <v>9617.0000000004802</v>
      </c>
      <c r="S1147">
        <f t="shared" si="517"/>
        <v>51</v>
      </c>
    </row>
    <row r="1148" spans="1:19" x14ac:dyDescent="0.25">
      <c r="A1148" s="1">
        <v>357</v>
      </c>
      <c r="B1148" s="11">
        <v>0</v>
      </c>
      <c r="C1148" s="11">
        <f t="shared" si="518"/>
        <v>961.70000000004802</v>
      </c>
      <c r="D1148" s="11">
        <f t="shared" si="519"/>
        <v>961.70000000004802</v>
      </c>
      <c r="E1148" s="22">
        <v>0</v>
      </c>
      <c r="F1148" s="4">
        <f t="shared" si="512"/>
        <v>10</v>
      </c>
      <c r="G1148" s="25">
        <f t="shared" si="513"/>
        <v>9617.0000000004802</v>
      </c>
      <c r="H1148" s="1">
        <f t="shared" si="514"/>
        <v>0</v>
      </c>
      <c r="I1148" s="26">
        <f t="shared" si="515"/>
        <v>0</v>
      </c>
      <c r="J1148" s="26">
        <f t="shared" si="516"/>
        <v>9617.0000000004802</v>
      </c>
      <c r="S1148">
        <f t="shared" si="517"/>
        <v>51</v>
      </c>
    </row>
    <row r="1149" spans="1:19" x14ac:dyDescent="0.25">
      <c r="A1149" s="1">
        <v>358</v>
      </c>
      <c r="B1149" s="11">
        <v>0</v>
      </c>
      <c r="C1149" s="11">
        <f t="shared" si="518"/>
        <v>961.70000000004802</v>
      </c>
      <c r="D1149" s="11">
        <f t="shared" si="519"/>
        <v>961.70000000004802</v>
      </c>
      <c r="E1149" s="22">
        <v>0</v>
      </c>
      <c r="F1149" s="4">
        <f t="shared" si="512"/>
        <v>10</v>
      </c>
      <c r="G1149" s="25">
        <f t="shared" si="513"/>
        <v>9617.0000000004802</v>
      </c>
      <c r="H1149" s="1">
        <f t="shared" si="514"/>
        <v>0</v>
      </c>
      <c r="I1149" s="26">
        <f t="shared" si="515"/>
        <v>0</v>
      </c>
      <c r="J1149" s="26">
        <f t="shared" si="516"/>
        <v>9617.0000000004802</v>
      </c>
      <c r="S1149">
        <f t="shared" si="517"/>
        <v>52</v>
      </c>
    </row>
    <row r="1150" spans="1:19" x14ac:dyDescent="0.25">
      <c r="A1150" s="1">
        <v>359</v>
      </c>
      <c r="B1150" s="11">
        <v>0</v>
      </c>
      <c r="C1150" s="11">
        <f t="shared" si="518"/>
        <v>961.70000000004802</v>
      </c>
      <c r="D1150" s="11">
        <f t="shared" si="519"/>
        <v>961.70000000004802</v>
      </c>
      <c r="E1150" s="22">
        <v>0</v>
      </c>
      <c r="F1150" s="4">
        <f t="shared" si="512"/>
        <v>10</v>
      </c>
      <c r="G1150" s="25">
        <f t="shared" si="513"/>
        <v>9617.0000000004802</v>
      </c>
      <c r="H1150" s="1">
        <f t="shared" si="514"/>
        <v>0</v>
      </c>
      <c r="I1150" s="26">
        <f t="shared" si="515"/>
        <v>0</v>
      </c>
      <c r="J1150" s="26">
        <f t="shared" si="516"/>
        <v>9617.0000000004802</v>
      </c>
      <c r="S1150">
        <f t="shared" si="517"/>
        <v>52</v>
      </c>
    </row>
    <row r="1151" spans="1:19" x14ac:dyDescent="0.25">
      <c r="A1151" s="1">
        <v>360</v>
      </c>
      <c r="B1151" s="11">
        <v>0</v>
      </c>
      <c r="C1151" s="11">
        <f t="shared" si="518"/>
        <v>961.70000000004802</v>
      </c>
      <c r="D1151" s="11">
        <f t="shared" si="519"/>
        <v>961.70000000004802</v>
      </c>
      <c r="E1151" s="22">
        <v>0</v>
      </c>
      <c r="F1151" s="4">
        <f t="shared" si="512"/>
        <v>10</v>
      </c>
      <c r="G1151" s="25">
        <f t="shared" si="513"/>
        <v>9617.0000000004802</v>
      </c>
      <c r="H1151" s="1">
        <f t="shared" si="514"/>
        <v>0</v>
      </c>
      <c r="I1151" s="26">
        <f t="shared" si="515"/>
        <v>0</v>
      </c>
      <c r="J1151" s="26">
        <f t="shared" si="516"/>
        <v>9617.0000000004802</v>
      </c>
      <c r="S1151">
        <f t="shared" si="517"/>
        <v>52</v>
      </c>
    </row>
    <row r="1152" spans="1:19" x14ac:dyDescent="0.25">
      <c r="A1152" s="1">
        <v>361</v>
      </c>
      <c r="B1152" s="11">
        <v>0</v>
      </c>
      <c r="C1152" s="11">
        <f t="shared" si="518"/>
        <v>961.70000000004802</v>
      </c>
      <c r="D1152" s="11">
        <f t="shared" si="519"/>
        <v>961.70000000004802</v>
      </c>
      <c r="E1152" s="22">
        <v>0</v>
      </c>
      <c r="F1152" s="4">
        <f t="shared" si="512"/>
        <v>10</v>
      </c>
      <c r="G1152" s="25">
        <f t="shared" si="513"/>
        <v>9617.0000000004802</v>
      </c>
      <c r="H1152" s="1">
        <f t="shared" si="514"/>
        <v>0</v>
      </c>
      <c r="I1152" s="26">
        <f t="shared" si="515"/>
        <v>0</v>
      </c>
      <c r="J1152" s="26">
        <f t="shared" si="516"/>
        <v>9617.0000000004802</v>
      </c>
      <c r="S1152">
        <f t="shared" si="517"/>
        <v>52</v>
      </c>
    </row>
    <row r="1153" spans="1:19" x14ac:dyDescent="0.25">
      <c r="A1153" s="1">
        <v>362</v>
      </c>
      <c r="B1153" s="11">
        <v>0</v>
      </c>
      <c r="C1153" s="11">
        <f t="shared" si="518"/>
        <v>961.70000000004802</v>
      </c>
      <c r="D1153" s="11">
        <f t="shared" si="519"/>
        <v>961.70000000004802</v>
      </c>
      <c r="E1153" s="22">
        <v>0</v>
      </c>
      <c r="F1153" s="4">
        <f t="shared" si="512"/>
        <v>10</v>
      </c>
      <c r="G1153" s="25">
        <f t="shared" si="513"/>
        <v>9617.0000000004802</v>
      </c>
      <c r="H1153" s="1">
        <f t="shared" si="514"/>
        <v>0</v>
      </c>
      <c r="I1153" s="26">
        <f t="shared" si="515"/>
        <v>0</v>
      </c>
      <c r="J1153" s="26">
        <f t="shared" si="516"/>
        <v>9617.0000000004802</v>
      </c>
      <c r="S1153">
        <f t="shared" si="517"/>
        <v>52</v>
      </c>
    </row>
    <row r="1154" spans="1:19" x14ac:dyDescent="0.25">
      <c r="A1154" s="1">
        <v>363</v>
      </c>
      <c r="B1154" s="11">
        <v>0</v>
      </c>
      <c r="C1154" s="11">
        <f t="shared" si="518"/>
        <v>961.70000000004802</v>
      </c>
      <c r="D1154" s="11">
        <f t="shared" si="519"/>
        <v>961.70000000004802</v>
      </c>
      <c r="E1154" s="22">
        <v>0</v>
      </c>
      <c r="F1154" s="4">
        <f t="shared" si="512"/>
        <v>10</v>
      </c>
      <c r="G1154" s="25">
        <f t="shared" si="513"/>
        <v>9617.0000000004802</v>
      </c>
      <c r="H1154" s="1">
        <f t="shared" si="514"/>
        <v>0</v>
      </c>
      <c r="I1154" s="26">
        <f t="shared" si="515"/>
        <v>0</v>
      </c>
      <c r="J1154" s="26">
        <f t="shared" si="516"/>
        <v>9617.0000000004802</v>
      </c>
      <c r="O1154">
        <f>O1156/$M$794</f>
        <v>3</v>
      </c>
      <c r="S1154">
        <f t="shared" si="517"/>
        <v>52</v>
      </c>
    </row>
    <row r="1155" spans="1:19" x14ac:dyDescent="0.25">
      <c r="A1155" s="1">
        <v>364</v>
      </c>
      <c r="B1155" s="11">
        <v>0</v>
      </c>
      <c r="C1155" s="11">
        <f t="shared" si="518"/>
        <v>961.70000000004802</v>
      </c>
      <c r="D1155" s="11">
        <f t="shared" si="519"/>
        <v>961.70000000004802</v>
      </c>
      <c r="E1155" s="22">
        <v>0</v>
      </c>
      <c r="F1155" s="4">
        <f t="shared" si="512"/>
        <v>10</v>
      </c>
      <c r="G1155" s="25">
        <f t="shared" si="513"/>
        <v>9617.0000000004802</v>
      </c>
      <c r="H1155" s="1">
        <f t="shared" si="514"/>
        <v>0</v>
      </c>
      <c r="I1155" s="26">
        <f t="shared" si="515"/>
        <v>0</v>
      </c>
      <c r="J1155" s="26">
        <f t="shared" si="516"/>
        <v>9617.0000000004802</v>
      </c>
      <c r="S1155">
        <f t="shared" si="517"/>
        <v>52</v>
      </c>
    </row>
    <row r="1156" spans="1:19" x14ac:dyDescent="0.25">
      <c r="A1156" s="1">
        <v>365</v>
      </c>
      <c r="B1156" s="11">
        <v>0</v>
      </c>
      <c r="C1156" s="11">
        <f t="shared" si="518"/>
        <v>961.70000000004802</v>
      </c>
      <c r="D1156" s="11">
        <f t="shared" si="519"/>
        <v>961.70000000004802</v>
      </c>
      <c r="E1156" s="22">
        <v>0</v>
      </c>
      <c r="F1156" s="4">
        <f t="shared" si="512"/>
        <v>10</v>
      </c>
      <c r="G1156" s="25">
        <f t="shared" si="513"/>
        <v>9617.0000000004802</v>
      </c>
      <c r="H1156" s="1">
        <f t="shared" si="514"/>
        <v>0</v>
      </c>
      <c r="I1156" s="26">
        <f t="shared" si="515"/>
        <v>0</v>
      </c>
      <c r="J1156" s="26">
        <f t="shared" si="516"/>
        <v>9617.0000000004802</v>
      </c>
      <c r="K1156" s="34">
        <f>SUM(J1126:J1156)</f>
        <v>4003057.0000000144</v>
      </c>
      <c r="L1156" s="32" t="s">
        <v>114</v>
      </c>
      <c r="M1156" s="28">
        <f>SUM(G1126:G1156)</f>
        <v>3630877.0000000144</v>
      </c>
      <c r="N1156" s="33" t="s">
        <v>70</v>
      </c>
      <c r="O1156" s="34">
        <f>SUM(I1126:I1156)</f>
        <v>372180</v>
      </c>
      <c r="S1156">
        <f t="shared" si="517"/>
        <v>53</v>
      </c>
    </row>
    <row r="1157" spans="1:19" x14ac:dyDescent="0.25">
      <c r="A1157" s="16" t="s">
        <v>34</v>
      </c>
      <c r="B1157" s="16"/>
      <c r="C1157" s="16"/>
      <c r="D1157" s="16"/>
      <c r="E1157" s="16"/>
      <c r="F1157" s="16"/>
      <c r="G1157" s="38">
        <f>SUM(G792:G1156)</f>
        <v>161032279</v>
      </c>
      <c r="H1157" s="16"/>
      <c r="I1157" s="39">
        <f>SUM(I792:I1156)</f>
        <v>27913500</v>
      </c>
      <c r="J1157" s="39">
        <f>SUM(J792:J1156)</f>
        <v>188945779</v>
      </c>
    </row>
    <row r="1159" spans="1:19" x14ac:dyDescent="0.25">
      <c r="D1159" t="s">
        <v>116</v>
      </c>
      <c r="E1159" s="24">
        <f>SUM(E792:E1156)</f>
        <v>1953108</v>
      </c>
      <c r="G1159" t="s">
        <v>147</v>
      </c>
      <c r="H1159">
        <f>SUM(H792:H1156)</f>
        <v>225</v>
      </c>
    </row>
    <row r="1160" spans="1:19" x14ac:dyDescent="0.25">
      <c r="D1160" t="s">
        <v>117</v>
      </c>
      <c r="E1160" s="24">
        <f>MAX(E792:E1156)</f>
        <v>10587</v>
      </c>
    </row>
    <row r="1161" spans="1:19" x14ac:dyDescent="0.25">
      <c r="D1161" t="s">
        <v>118</v>
      </c>
      <c r="E1161" s="24">
        <f>AVERAGE(E792:E1156)</f>
        <v>5350.9808219178085</v>
      </c>
    </row>
    <row r="1163" spans="1:19" s="18" customFormat="1" x14ac:dyDescent="0.25">
      <c r="A1163" s="46" t="s">
        <v>104</v>
      </c>
    </row>
    <row r="1164" spans="1:19" x14ac:dyDescent="0.25">
      <c r="A1164" s="1" t="s">
        <v>105</v>
      </c>
      <c r="B1164" s="1" t="s">
        <v>106</v>
      </c>
      <c r="C1164" s="1" t="s">
        <v>107</v>
      </c>
      <c r="D1164" s="1" t="s">
        <v>108</v>
      </c>
      <c r="E1164" s="1" t="s">
        <v>97</v>
      </c>
      <c r="F1164" s="1" t="s">
        <v>109</v>
      </c>
      <c r="G1164" s="25" t="s">
        <v>110</v>
      </c>
      <c r="H1164" s="1" t="s">
        <v>111</v>
      </c>
      <c r="I1164" s="1" t="s">
        <v>112</v>
      </c>
      <c r="J1164" s="1" t="s">
        <v>113</v>
      </c>
    </row>
    <row r="1165" spans="1:19" x14ac:dyDescent="0.25">
      <c r="A1165" s="1">
        <v>1</v>
      </c>
      <c r="B1165" s="11">
        <v>0</v>
      </c>
      <c r="C1165" s="11">
        <f>M1165</f>
        <v>46615.799999999996</v>
      </c>
      <c r="D1165" s="11">
        <f>C1165+B1165-E1165</f>
        <v>46615.799999999996</v>
      </c>
      <c r="E1165" s="11">
        <v>0</v>
      </c>
      <c r="F1165" s="4">
        <f>$M$1166</f>
        <v>11</v>
      </c>
      <c r="G1165" s="25">
        <f>D1165*F1165</f>
        <v>512773.79999999993</v>
      </c>
      <c r="H1165" s="1">
        <f>IF(B1165=0,0,1)</f>
        <v>0</v>
      </c>
      <c r="I1165" s="26">
        <f>H1165*$M$1167</f>
        <v>0</v>
      </c>
      <c r="J1165" s="26">
        <f>G1165+I1165</f>
        <v>512773.79999999993</v>
      </c>
      <c r="L1165" s="13" t="s">
        <v>107</v>
      </c>
      <c r="M1165">
        <v>46615.799999999996</v>
      </c>
      <c r="S1165">
        <f>S1158+1</f>
        <v>1</v>
      </c>
    </row>
    <row r="1166" spans="1:19" x14ac:dyDescent="0.25">
      <c r="A1166" s="1">
        <v>2</v>
      </c>
      <c r="B1166" s="11">
        <v>0</v>
      </c>
      <c r="C1166" s="11">
        <f>D1165</f>
        <v>46615.799999999996</v>
      </c>
      <c r="D1166" s="11">
        <f>C1166+B1166-E1166</f>
        <v>46615.799999999996</v>
      </c>
      <c r="E1166" s="11">
        <v>0</v>
      </c>
      <c r="F1166" s="4">
        <f t="shared" ref="F1166:F1229" si="520">$M$1166</f>
        <v>11</v>
      </c>
      <c r="G1166" s="25">
        <f t="shared" ref="G1166:G1229" si="521">D1166*F1166</f>
        <v>512773.79999999993</v>
      </c>
      <c r="H1166" s="1">
        <f t="shared" ref="H1166:H1229" si="522">IF(B1166=0,0,1)</f>
        <v>0</v>
      </c>
      <c r="I1166" s="26">
        <f t="shared" ref="I1166:I1229" si="523">H1166*$M$1167</f>
        <v>0</v>
      </c>
      <c r="J1166" s="26">
        <f t="shared" ref="J1166:J1229" si="524">G1166+I1166</f>
        <v>512773.79999999993</v>
      </c>
      <c r="L1166" s="13" t="s">
        <v>0</v>
      </c>
      <c r="M1166" s="27">
        <f>'Revisi Identifikasi Biaya'!F13</f>
        <v>11</v>
      </c>
      <c r="S1166">
        <f t="shared" ref="S1166:S1229" si="525">S1159+1</f>
        <v>1</v>
      </c>
    </row>
    <row r="1167" spans="1:19" x14ac:dyDescent="0.25">
      <c r="A1167" s="1">
        <v>3</v>
      </c>
      <c r="B1167" s="11">
        <v>18980</v>
      </c>
      <c r="C1167" s="11">
        <f t="shared" ref="C1167:C1230" si="526">D1166</f>
        <v>46615.799999999996</v>
      </c>
      <c r="D1167" s="11">
        <f t="shared" ref="D1167:D1230" si="527">C1167+B1167-E1167</f>
        <v>54014.799999999988</v>
      </c>
      <c r="E1167" s="11">
        <v>11581</v>
      </c>
      <c r="F1167" s="4">
        <f t="shared" si="520"/>
        <v>11</v>
      </c>
      <c r="G1167" s="25">
        <f t="shared" si="521"/>
        <v>594162.79999999981</v>
      </c>
      <c r="H1167" s="1">
        <f t="shared" si="522"/>
        <v>1</v>
      </c>
      <c r="I1167" s="26">
        <f t="shared" si="523"/>
        <v>124060</v>
      </c>
      <c r="J1167" s="26">
        <f t="shared" si="524"/>
        <v>718222.79999999981</v>
      </c>
      <c r="L1167" s="13" t="s">
        <v>21</v>
      </c>
      <c r="M1167" s="28">
        <v>124060</v>
      </c>
      <c r="S1167">
        <f t="shared" si="525"/>
        <v>1</v>
      </c>
    </row>
    <row r="1168" spans="1:19" x14ac:dyDescent="0.25">
      <c r="A1168" s="1">
        <v>4</v>
      </c>
      <c r="B1168" s="11">
        <v>13690</v>
      </c>
      <c r="C1168" s="11">
        <f t="shared" si="526"/>
        <v>54014.799999999988</v>
      </c>
      <c r="D1168" s="11">
        <f t="shared" si="527"/>
        <v>56665.799999999988</v>
      </c>
      <c r="E1168" s="11">
        <v>11039</v>
      </c>
      <c r="F1168" s="4">
        <f t="shared" si="520"/>
        <v>11</v>
      </c>
      <c r="G1168" s="25">
        <f t="shared" si="521"/>
        <v>623323.79999999981</v>
      </c>
      <c r="H1168" s="1">
        <f t="shared" si="522"/>
        <v>1</v>
      </c>
      <c r="I1168" s="26">
        <f t="shared" si="523"/>
        <v>124060</v>
      </c>
      <c r="J1168" s="26">
        <f t="shared" si="524"/>
        <v>747383.79999999981</v>
      </c>
      <c r="S1168">
        <f t="shared" si="525"/>
        <v>1</v>
      </c>
    </row>
    <row r="1169" spans="1:19" x14ac:dyDescent="0.25">
      <c r="A1169" s="1">
        <v>5</v>
      </c>
      <c r="B1169" s="11">
        <v>11960</v>
      </c>
      <c r="C1169" s="11">
        <f t="shared" si="526"/>
        <v>56665.799999999988</v>
      </c>
      <c r="D1169" s="11">
        <f t="shared" si="527"/>
        <v>58258.799999999988</v>
      </c>
      <c r="E1169" s="11">
        <v>10367</v>
      </c>
      <c r="F1169" s="4">
        <f t="shared" si="520"/>
        <v>11</v>
      </c>
      <c r="G1169" s="25">
        <f t="shared" si="521"/>
        <v>640846.79999999981</v>
      </c>
      <c r="H1169" s="1">
        <f t="shared" si="522"/>
        <v>1</v>
      </c>
      <c r="I1169" s="26">
        <f t="shared" si="523"/>
        <v>124060</v>
      </c>
      <c r="J1169" s="26">
        <f t="shared" si="524"/>
        <v>764906.79999999981</v>
      </c>
      <c r="S1169">
        <f t="shared" si="525"/>
        <v>1</v>
      </c>
    </row>
    <row r="1170" spans="1:19" x14ac:dyDescent="0.25">
      <c r="A1170" s="1">
        <v>6</v>
      </c>
      <c r="B1170" s="11">
        <v>11940</v>
      </c>
      <c r="C1170" s="11">
        <f t="shared" si="526"/>
        <v>58258.799999999988</v>
      </c>
      <c r="D1170" s="11">
        <f t="shared" si="527"/>
        <v>59003.799999999988</v>
      </c>
      <c r="E1170" s="11">
        <v>11195</v>
      </c>
      <c r="F1170" s="4">
        <f t="shared" si="520"/>
        <v>11</v>
      </c>
      <c r="G1170" s="25">
        <f t="shared" si="521"/>
        <v>649041.79999999981</v>
      </c>
      <c r="H1170" s="1">
        <f t="shared" si="522"/>
        <v>1</v>
      </c>
      <c r="I1170" s="26">
        <f t="shared" si="523"/>
        <v>124060</v>
      </c>
      <c r="J1170" s="26">
        <f t="shared" si="524"/>
        <v>773101.79999999981</v>
      </c>
      <c r="S1170">
        <f t="shared" si="525"/>
        <v>1</v>
      </c>
    </row>
    <row r="1171" spans="1:19" x14ac:dyDescent="0.25">
      <c r="A1171" s="1">
        <v>7</v>
      </c>
      <c r="B1171" s="11">
        <v>16470</v>
      </c>
      <c r="C1171" s="11">
        <f t="shared" si="526"/>
        <v>59003.799999999988</v>
      </c>
      <c r="D1171" s="11">
        <f t="shared" si="527"/>
        <v>64558.799999999988</v>
      </c>
      <c r="E1171" s="11">
        <v>10915</v>
      </c>
      <c r="F1171" s="4">
        <f t="shared" si="520"/>
        <v>11</v>
      </c>
      <c r="G1171" s="25">
        <f t="shared" si="521"/>
        <v>710146.79999999981</v>
      </c>
      <c r="H1171" s="1">
        <f t="shared" si="522"/>
        <v>1</v>
      </c>
      <c r="I1171" s="26">
        <f t="shared" si="523"/>
        <v>124060</v>
      </c>
      <c r="J1171" s="26">
        <f t="shared" si="524"/>
        <v>834206.79999999981</v>
      </c>
      <c r="S1171">
        <f t="shared" si="525"/>
        <v>1</v>
      </c>
    </row>
    <row r="1172" spans="1:19" x14ac:dyDescent="0.25">
      <c r="A1172" s="1">
        <v>8</v>
      </c>
      <c r="B1172" s="11">
        <v>15260</v>
      </c>
      <c r="C1172" s="11">
        <f t="shared" si="526"/>
        <v>64558.799999999988</v>
      </c>
      <c r="D1172" s="11">
        <f t="shared" si="527"/>
        <v>69390.799999999988</v>
      </c>
      <c r="E1172" s="11">
        <v>10428</v>
      </c>
      <c r="F1172" s="4">
        <f t="shared" si="520"/>
        <v>11</v>
      </c>
      <c r="G1172" s="25">
        <f t="shared" si="521"/>
        <v>763298.79999999981</v>
      </c>
      <c r="H1172" s="1">
        <f t="shared" si="522"/>
        <v>1</v>
      </c>
      <c r="I1172" s="26">
        <f t="shared" si="523"/>
        <v>124060</v>
      </c>
      <c r="J1172" s="26">
        <f t="shared" si="524"/>
        <v>887358.79999999981</v>
      </c>
      <c r="S1172">
        <f t="shared" si="525"/>
        <v>2</v>
      </c>
    </row>
    <row r="1173" spans="1:19" x14ac:dyDescent="0.25">
      <c r="A1173" s="1">
        <v>9</v>
      </c>
      <c r="B1173" s="11">
        <v>0</v>
      </c>
      <c r="C1173" s="11">
        <f t="shared" si="526"/>
        <v>69390.799999999988</v>
      </c>
      <c r="D1173" s="11">
        <f t="shared" si="527"/>
        <v>69390.799999999988</v>
      </c>
      <c r="E1173" s="11">
        <v>0</v>
      </c>
      <c r="F1173" s="4">
        <f t="shared" si="520"/>
        <v>11</v>
      </c>
      <c r="G1173" s="25">
        <f t="shared" si="521"/>
        <v>763298.79999999981</v>
      </c>
      <c r="H1173" s="1">
        <f t="shared" si="522"/>
        <v>0</v>
      </c>
      <c r="I1173" s="26">
        <f t="shared" si="523"/>
        <v>0</v>
      </c>
      <c r="J1173" s="26">
        <f t="shared" si="524"/>
        <v>763298.79999999981</v>
      </c>
      <c r="S1173">
        <f t="shared" si="525"/>
        <v>2</v>
      </c>
    </row>
    <row r="1174" spans="1:19" x14ac:dyDescent="0.25">
      <c r="A1174" s="1">
        <v>10</v>
      </c>
      <c r="B1174" s="11">
        <v>0</v>
      </c>
      <c r="C1174" s="11">
        <f t="shared" si="526"/>
        <v>69390.799999999988</v>
      </c>
      <c r="D1174" s="11">
        <f t="shared" si="527"/>
        <v>58863.799999999988</v>
      </c>
      <c r="E1174" s="11">
        <v>10527</v>
      </c>
      <c r="F1174" s="4">
        <f t="shared" si="520"/>
        <v>11</v>
      </c>
      <c r="G1174" s="25">
        <f t="shared" si="521"/>
        <v>647501.79999999981</v>
      </c>
      <c r="H1174" s="1">
        <f t="shared" si="522"/>
        <v>0</v>
      </c>
      <c r="I1174" s="26">
        <f t="shared" si="523"/>
        <v>0</v>
      </c>
      <c r="J1174" s="26">
        <f t="shared" si="524"/>
        <v>647501.79999999981</v>
      </c>
      <c r="S1174">
        <f t="shared" si="525"/>
        <v>2</v>
      </c>
    </row>
    <row r="1175" spans="1:19" x14ac:dyDescent="0.25">
      <c r="A1175" s="1">
        <v>11</v>
      </c>
      <c r="B1175" s="11">
        <v>11020</v>
      </c>
      <c r="C1175" s="11">
        <f t="shared" si="526"/>
        <v>58863.799999999988</v>
      </c>
      <c r="D1175" s="11">
        <f t="shared" si="527"/>
        <v>58534.799999999988</v>
      </c>
      <c r="E1175" s="11">
        <v>11349</v>
      </c>
      <c r="F1175" s="4">
        <f t="shared" si="520"/>
        <v>11</v>
      </c>
      <c r="G1175" s="25">
        <f t="shared" si="521"/>
        <v>643882.79999999981</v>
      </c>
      <c r="H1175" s="1">
        <f t="shared" si="522"/>
        <v>1</v>
      </c>
      <c r="I1175" s="26">
        <f t="shared" si="523"/>
        <v>124060</v>
      </c>
      <c r="J1175" s="26">
        <f t="shared" si="524"/>
        <v>767942.79999999981</v>
      </c>
      <c r="S1175">
        <f t="shared" si="525"/>
        <v>2</v>
      </c>
    </row>
    <row r="1176" spans="1:19" x14ac:dyDescent="0.25">
      <c r="A1176" s="1">
        <v>12</v>
      </c>
      <c r="B1176" s="11">
        <v>0</v>
      </c>
      <c r="C1176" s="11">
        <f t="shared" si="526"/>
        <v>58534.799999999988</v>
      </c>
      <c r="D1176" s="11">
        <f t="shared" si="527"/>
        <v>47157.799999999988</v>
      </c>
      <c r="E1176" s="11">
        <v>11377</v>
      </c>
      <c r="F1176" s="4">
        <f t="shared" si="520"/>
        <v>11</v>
      </c>
      <c r="G1176" s="25">
        <f t="shared" si="521"/>
        <v>518735.79999999987</v>
      </c>
      <c r="H1176" s="1">
        <f t="shared" si="522"/>
        <v>0</v>
      </c>
      <c r="I1176" s="26">
        <f t="shared" si="523"/>
        <v>0</v>
      </c>
      <c r="J1176" s="26">
        <f t="shared" si="524"/>
        <v>518735.79999999987</v>
      </c>
      <c r="S1176">
        <f t="shared" si="525"/>
        <v>2</v>
      </c>
    </row>
    <row r="1177" spans="1:19" x14ac:dyDescent="0.25">
      <c r="A1177" s="1">
        <v>13</v>
      </c>
      <c r="B1177" s="11">
        <v>14240</v>
      </c>
      <c r="C1177" s="11">
        <f t="shared" si="526"/>
        <v>47157.799999999988</v>
      </c>
      <c r="D1177" s="11">
        <f t="shared" si="527"/>
        <v>50295.799999999988</v>
      </c>
      <c r="E1177" s="11">
        <v>11102</v>
      </c>
      <c r="F1177" s="4">
        <f t="shared" si="520"/>
        <v>11</v>
      </c>
      <c r="G1177" s="25">
        <f t="shared" si="521"/>
        <v>553253.79999999981</v>
      </c>
      <c r="H1177" s="1">
        <f t="shared" si="522"/>
        <v>1</v>
      </c>
      <c r="I1177" s="26">
        <f t="shared" si="523"/>
        <v>124060</v>
      </c>
      <c r="J1177" s="26">
        <f t="shared" si="524"/>
        <v>677313.79999999981</v>
      </c>
      <c r="S1177">
        <f t="shared" si="525"/>
        <v>2</v>
      </c>
    </row>
    <row r="1178" spans="1:19" x14ac:dyDescent="0.25">
      <c r="A1178" s="1">
        <v>14</v>
      </c>
      <c r="B1178" s="11">
        <v>14660</v>
      </c>
      <c r="C1178" s="11">
        <f t="shared" si="526"/>
        <v>50295.799999999988</v>
      </c>
      <c r="D1178" s="11">
        <f t="shared" si="527"/>
        <v>53756.799999999988</v>
      </c>
      <c r="E1178" s="11">
        <v>11199</v>
      </c>
      <c r="F1178" s="4">
        <f t="shared" si="520"/>
        <v>11</v>
      </c>
      <c r="G1178" s="25">
        <f t="shared" si="521"/>
        <v>591324.79999999981</v>
      </c>
      <c r="H1178" s="1">
        <f t="shared" si="522"/>
        <v>1</v>
      </c>
      <c r="I1178" s="26">
        <f t="shared" si="523"/>
        <v>124060</v>
      </c>
      <c r="J1178" s="26">
        <f t="shared" si="524"/>
        <v>715384.79999999981</v>
      </c>
      <c r="S1178">
        <f t="shared" si="525"/>
        <v>2</v>
      </c>
    </row>
    <row r="1179" spans="1:19" x14ac:dyDescent="0.25">
      <c r="A1179" s="1">
        <v>15</v>
      </c>
      <c r="B1179" s="11">
        <v>0</v>
      </c>
      <c r="C1179" s="11">
        <f t="shared" si="526"/>
        <v>53756.799999999988</v>
      </c>
      <c r="D1179" s="11">
        <f t="shared" si="527"/>
        <v>43583.799999999988</v>
      </c>
      <c r="E1179" s="11">
        <v>10173</v>
      </c>
      <c r="F1179" s="4">
        <f t="shared" si="520"/>
        <v>11</v>
      </c>
      <c r="G1179" s="25">
        <f t="shared" si="521"/>
        <v>479421.79999999987</v>
      </c>
      <c r="H1179" s="1">
        <f t="shared" si="522"/>
        <v>0</v>
      </c>
      <c r="I1179" s="26">
        <f t="shared" si="523"/>
        <v>0</v>
      </c>
      <c r="J1179" s="26">
        <f t="shared" si="524"/>
        <v>479421.79999999987</v>
      </c>
      <c r="S1179">
        <f t="shared" si="525"/>
        <v>3</v>
      </c>
    </row>
    <row r="1180" spans="1:19" x14ac:dyDescent="0.25">
      <c r="A1180" s="1">
        <v>16</v>
      </c>
      <c r="B1180" s="11">
        <v>0</v>
      </c>
      <c r="C1180" s="11">
        <f t="shared" si="526"/>
        <v>43583.799999999988</v>
      </c>
      <c r="D1180" s="11">
        <f t="shared" si="527"/>
        <v>43583.799999999988</v>
      </c>
      <c r="E1180" s="11">
        <v>0</v>
      </c>
      <c r="F1180" s="4">
        <f t="shared" si="520"/>
        <v>11</v>
      </c>
      <c r="G1180" s="25">
        <f t="shared" si="521"/>
        <v>479421.79999999987</v>
      </c>
      <c r="H1180" s="1">
        <f t="shared" si="522"/>
        <v>0</v>
      </c>
      <c r="I1180" s="26">
        <f t="shared" si="523"/>
        <v>0</v>
      </c>
      <c r="J1180" s="26">
        <f t="shared" si="524"/>
        <v>479421.79999999987</v>
      </c>
      <c r="S1180">
        <f t="shared" si="525"/>
        <v>3</v>
      </c>
    </row>
    <row r="1181" spans="1:19" x14ac:dyDescent="0.25">
      <c r="A1181" s="1">
        <v>17</v>
      </c>
      <c r="B1181" s="11">
        <v>14220</v>
      </c>
      <c r="C1181" s="11">
        <f t="shared" si="526"/>
        <v>43583.799999999988</v>
      </c>
      <c r="D1181" s="11">
        <f t="shared" si="527"/>
        <v>47564.799999999988</v>
      </c>
      <c r="E1181" s="11">
        <v>10239</v>
      </c>
      <c r="F1181" s="4">
        <f t="shared" si="520"/>
        <v>11</v>
      </c>
      <c r="G1181" s="25">
        <f t="shared" si="521"/>
        <v>523212.79999999987</v>
      </c>
      <c r="H1181" s="1">
        <f t="shared" si="522"/>
        <v>1</v>
      </c>
      <c r="I1181" s="26">
        <f t="shared" si="523"/>
        <v>124060</v>
      </c>
      <c r="J1181" s="26">
        <f t="shared" si="524"/>
        <v>647272.79999999981</v>
      </c>
      <c r="S1181">
        <f t="shared" si="525"/>
        <v>3</v>
      </c>
    </row>
    <row r="1182" spans="1:19" x14ac:dyDescent="0.25">
      <c r="A1182" s="1">
        <v>18</v>
      </c>
      <c r="B1182" s="11">
        <v>0</v>
      </c>
      <c r="C1182" s="11">
        <f t="shared" si="526"/>
        <v>47564.799999999988</v>
      </c>
      <c r="D1182" s="11">
        <f t="shared" si="527"/>
        <v>36305.799999999988</v>
      </c>
      <c r="E1182" s="11">
        <v>11259</v>
      </c>
      <c r="F1182" s="4">
        <f t="shared" si="520"/>
        <v>11</v>
      </c>
      <c r="G1182" s="25">
        <f t="shared" si="521"/>
        <v>399363.79999999987</v>
      </c>
      <c r="H1182" s="1">
        <f t="shared" si="522"/>
        <v>0</v>
      </c>
      <c r="I1182" s="26">
        <f t="shared" si="523"/>
        <v>0</v>
      </c>
      <c r="J1182" s="26">
        <f t="shared" si="524"/>
        <v>399363.79999999987</v>
      </c>
      <c r="S1182">
        <f t="shared" si="525"/>
        <v>3</v>
      </c>
    </row>
    <row r="1183" spans="1:19" x14ac:dyDescent="0.25">
      <c r="A1183" s="1">
        <v>19</v>
      </c>
      <c r="B1183" s="11">
        <v>14480</v>
      </c>
      <c r="C1183" s="11">
        <f t="shared" si="526"/>
        <v>36305.799999999988</v>
      </c>
      <c r="D1183" s="11">
        <f t="shared" si="527"/>
        <v>41121.799999999988</v>
      </c>
      <c r="E1183" s="11">
        <v>9664</v>
      </c>
      <c r="F1183" s="4">
        <f t="shared" si="520"/>
        <v>11</v>
      </c>
      <c r="G1183" s="25">
        <f t="shared" si="521"/>
        <v>452339.79999999987</v>
      </c>
      <c r="H1183" s="1">
        <f t="shared" si="522"/>
        <v>1</v>
      </c>
      <c r="I1183" s="26">
        <f t="shared" si="523"/>
        <v>124060</v>
      </c>
      <c r="J1183" s="26">
        <f t="shared" si="524"/>
        <v>576399.79999999981</v>
      </c>
      <c r="S1183">
        <f t="shared" si="525"/>
        <v>3</v>
      </c>
    </row>
    <row r="1184" spans="1:19" x14ac:dyDescent="0.25">
      <c r="A1184" s="1">
        <v>20</v>
      </c>
      <c r="B1184" s="11">
        <v>13320</v>
      </c>
      <c r="C1184" s="11">
        <f t="shared" si="526"/>
        <v>41121.799999999988</v>
      </c>
      <c r="D1184" s="11">
        <f t="shared" si="527"/>
        <v>43269.799999999988</v>
      </c>
      <c r="E1184" s="11">
        <v>11172</v>
      </c>
      <c r="F1184" s="4">
        <f t="shared" si="520"/>
        <v>11</v>
      </c>
      <c r="G1184" s="25">
        <f t="shared" si="521"/>
        <v>475967.79999999987</v>
      </c>
      <c r="H1184" s="1">
        <f t="shared" si="522"/>
        <v>1</v>
      </c>
      <c r="I1184" s="26">
        <f t="shared" si="523"/>
        <v>124060</v>
      </c>
      <c r="J1184" s="26">
        <f t="shared" si="524"/>
        <v>600027.79999999981</v>
      </c>
      <c r="S1184">
        <f t="shared" si="525"/>
        <v>3</v>
      </c>
    </row>
    <row r="1185" spans="1:19" x14ac:dyDescent="0.25">
      <c r="A1185" s="1">
        <v>21</v>
      </c>
      <c r="B1185" s="11">
        <v>19000</v>
      </c>
      <c r="C1185" s="11">
        <f t="shared" si="526"/>
        <v>43269.799999999988</v>
      </c>
      <c r="D1185" s="11">
        <f t="shared" si="527"/>
        <v>51316.799999999988</v>
      </c>
      <c r="E1185" s="11">
        <v>10953</v>
      </c>
      <c r="F1185" s="4">
        <f t="shared" si="520"/>
        <v>11</v>
      </c>
      <c r="G1185" s="25">
        <f t="shared" si="521"/>
        <v>564484.79999999981</v>
      </c>
      <c r="H1185" s="1">
        <f t="shared" si="522"/>
        <v>1</v>
      </c>
      <c r="I1185" s="26">
        <f t="shared" si="523"/>
        <v>124060</v>
      </c>
      <c r="J1185" s="26">
        <f t="shared" si="524"/>
        <v>688544.79999999981</v>
      </c>
      <c r="S1185">
        <f t="shared" si="525"/>
        <v>3</v>
      </c>
    </row>
    <row r="1186" spans="1:19" x14ac:dyDescent="0.25">
      <c r="A1186" s="1">
        <v>22</v>
      </c>
      <c r="B1186" s="11">
        <v>0</v>
      </c>
      <c r="C1186" s="11">
        <f t="shared" si="526"/>
        <v>51316.799999999988</v>
      </c>
      <c r="D1186" s="11">
        <f t="shared" si="527"/>
        <v>40364.799999999988</v>
      </c>
      <c r="E1186" s="11">
        <v>10952</v>
      </c>
      <c r="F1186" s="4">
        <f t="shared" si="520"/>
        <v>11</v>
      </c>
      <c r="G1186" s="25">
        <f t="shared" si="521"/>
        <v>444012.79999999987</v>
      </c>
      <c r="H1186" s="1">
        <f t="shared" si="522"/>
        <v>0</v>
      </c>
      <c r="I1186" s="26">
        <f t="shared" si="523"/>
        <v>0</v>
      </c>
      <c r="J1186" s="26">
        <f t="shared" si="524"/>
        <v>444012.79999999987</v>
      </c>
      <c r="S1186">
        <f t="shared" si="525"/>
        <v>4</v>
      </c>
    </row>
    <row r="1187" spans="1:19" x14ac:dyDescent="0.25">
      <c r="A1187" s="1">
        <v>23</v>
      </c>
      <c r="B1187" s="11">
        <v>0</v>
      </c>
      <c r="C1187" s="11">
        <f t="shared" si="526"/>
        <v>40364.799999999988</v>
      </c>
      <c r="D1187" s="11">
        <f t="shared" si="527"/>
        <v>40364.799999999988</v>
      </c>
      <c r="E1187" s="11">
        <v>0</v>
      </c>
      <c r="F1187" s="4">
        <f t="shared" si="520"/>
        <v>11</v>
      </c>
      <c r="G1187" s="25">
        <f t="shared" si="521"/>
        <v>444012.79999999987</v>
      </c>
      <c r="H1187" s="1">
        <f t="shared" si="522"/>
        <v>0</v>
      </c>
      <c r="I1187" s="26">
        <f t="shared" si="523"/>
        <v>0</v>
      </c>
      <c r="J1187" s="26">
        <f t="shared" si="524"/>
        <v>444012.79999999987</v>
      </c>
      <c r="S1187">
        <f t="shared" si="525"/>
        <v>4</v>
      </c>
    </row>
    <row r="1188" spans="1:19" x14ac:dyDescent="0.25">
      <c r="A1188" s="1">
        <v>24</v>
      </c>
      <c r="B1188" s="11">
        <v>15834</v>
      </c>
      <c r="C1188" s="11">
        <f t="shared" si="526"/>
        <v>40364.799999999988</v>
      </c>
      <c r="D1188" s="11">
        <f t="shared" si="527"/>
        <v>45310.799999999988</v>
      </c>
      <c r="E1188" s="11">
        <v>10888</v>
      </c>
      <c r="F1188" s="4">
        <f t="shared" si="520"/>
        <v>11</v>
      </c>
      <c r="G1188" s="25">
        <f t="shared" si="521"/>
        <v>498418.79999999987</v>
      </c>
      <c r="H1188" s="1">
        <f t="shared" si="522"/>
        <v>1</v>
      </c>
      <c r="I1188" s="26">
        <f t="shared" si="523"/>
        <v>124060</v>
      </c>
      <c r="J1188" s="26">
        <f t="shared" si="524"/>
        <v>622478.79999999981</v>
      </c>
      <c r="S1188">
        <f t="shared" si="525"/>
        <v>4</v>
      </c>
    </row>
    <row r="1189" spans="1:19" x14ac:dyDescent="0.25">
      <c r="A1189" s="1">
        <v>25</v>
      </c>
      <c r="B1189" s="11">
        <v>0</v>
      </c>
      <c r="C1189" s="11">
        <f t="shared" si="526"/>
        <v>45310.799999999988</v>
      </c>
      <c r="D1189" s="11">
        <f t="shared" si="527"/>
        <v>34695.799999999988</v>
      </c>
      <c r="E1189" s="11">
        <v>10615</v>
      </c>
      <c r="F1189" s="4">
        <f t="shared" si="520"/>
        <v>11</v>
      </c>
      <c r="G1189" s="25">
        <f t="shared" si="521"/>
        <v>381653.79999999987</v>
      </c>
      <c r="H1189" s="1">
        <f t="shared" si="522"/>
        <v>0</v>
      </c>
      <c r="I1189" s="26">
        <f t="shared" si="523"/>
        <v>0</v>
      </c>
      <c r="J1189" s="26">
        <f t="shared" si="524"/>
        <v>381653.79999999987</v>
      </c>
      <c r="S1189">
        <f t="shared" si="525"/>
        <v>4</v>
      </c>
    </row>
    <row r="1190" spans="1:19" x14ac:dyDescent="0.25">
      <c r="A1190" s="1">
        <v>26</v>
      </c>
      <c r="B1190" s="11">
        <v>0</v>
      </c>
      <c r="C1190" s="11">
        <f t="shared" si="526"/>
        <v>34695.799999999988</v>
      </c>
      <c r="D1190" s="11">
        <f t="shared" si="527"/>
        <v>22410.799999999988</v>
      </c>
      <c r="E1190" s="11">
        <v>12285</v>
      </c>
      <c r="F1190" s="4">
        <f t="shared" si="520"/>
        <v>11</v>
      </c>
      <c r="G1190" s="25">
        <f t="shared" si="521"/>
        <v>246518.79999999987</v>
      </c>
      <c r="H1190" s="1">
        <f t="shared" si="522"/>
        <v>0</v>
      </c>
      <c r="I1190" s="26">
        <f t="shared" si="523"/>
        <v>0</v>
      </c>
      <c r="J1190" s="26">
        <f t="shared" si="524"/>
        <v>246518.79999999987</v>
      </c>
      <c r="S1190">
        <f t="shared" si="525"/>
        <v>4</v>
      </c>
    </row>
    <row r="1191" spans="1:19" x14ac:dyDescent="0.25">
      <c r="A1191" s="1">
        <v>27</v>
      </c>
      <c r="B1191" s="11">
        <v>18540</v>
      </c>
      <c r="C1191" s="11">
        <f t="shared" si="526"/>
        <v>22410.799999999988</v>
      </c>
      <c r="D1191" s="11">
        <f t="shared" si="527"/>
        <v>30716.799999999988</v>
      </c>
      <c r="E1191" s="11">
        <v>10234</v>
      </c>
      <c r="F1191" s="4">
        <f t="shared" si="520"/>
        <v>11</v>
      </c>
      <c r="G1191" s="25">
        <f t="shared" si="521"/>
        <v>337884.79999999987</v>
      </c>
      <c r="H1191" s="1">
        <f t="shared" si="522"/>
        <v>1</v>
      </c>
      <c r="I1191" s="26">
        <f t="shared" si="523"/>
        <v>124060</v>
      </c>
      <c r="J1191" s="26">
        <f t="shared" si="524"/>
        <v>461944.79999999987</v>
      </c>
      <c r="S1191">
        <f t="shared" si="525"/>
        <v>4</v>
      </c>
    </row>
    <row r="1192" spans="1:19" x14ac:dyDescent="0.25">
      <c r="A1192" s="1">
        <v>28</v>
      </c>
      <c r="B1192" s="11">
        <v>0</v>
      </c>
      <c r="C1192" s="11">
        <f t="shared" si="526"/>
        <v>30716.799999999988</v>
      </c>
      <c r="D1192" s="11">
        <f t="shared" si="527"/>
        <v>19108.799999999988</v>
      </c>
      <c r="E1192" s="11">
        <v>11608</v>
      </c>
      <c r="F1192" s="4">
        <f t="shared" si="520"/>
        <v>11</v>
      </c>
      <c r="G1192" s="25">
        <f t="shared" si="521"/>
        <v>210196.79999999987</v>
      </c>
      <c r="H1192" s="1">
        <f t="shared" si="522"/>
        <v>0</v>
      </c>
      <c r="I1192" s="26">
        <f t="shared" si="523"/>
        <v>0</v>
      </c>
      <c r="J1192" s="26">
        <f t="shared" si="524"/>
        <v>210196.79999999987</v>
      </c>
      <c r="S1192">
        <f t="shared" si="525"/>
        <v>4</v>
      </c>
    </row>
    <row r="1193" spans="1:19" x14ac:dyDescent="0.25">
      <c r="A1193" s="1">
        <v>29</v>
      </c>
      <c r="B1193" s="11">
        <v>19930</v>
      </c>
      <c r="C1193" s="11">
        <f t="shared" si="526"/>
        <v>19108.799999999988</v>
      </c>
      <c r="D1193" s="11">
        <f t="shared" si="527"/>
        <v>28606.799999999988</v>
      </c>
      <c r="E1193" s="11">
        <v>10432</v>
      </c>
      <c r="F1193" s="4">
        <f t="shared" si="520"/>
        <v>11</v>
      </c>
      <c r="G1193" s="25">
        <f t="shared" si="521"/>
        <v>314674.79999999987</v>
      </c>
      <c r="H1193" s="1">
        <f t="shared" si="522"/>
        <v>1</v>
      </c>
      <c r="I1193" s="26">
        <f t="shared" si="523"/>
        <v>124060</v>
      </c>
      <c r="J1193" s="26">
        <f t="shared" si="524"/>
        <v>438734.79999999987</v>
      </c>
      <c r="O1193">
        <f>O1195/$M$1167</f>
        <v>16</v>
      </c>
      <c r="S1193">
        <f t="shared" si="525"/>
        <v>5</v>
      </c>
    </row>
    <row r="1194" spans="1:19" x14ac:dyDescent="0.25">
      <c r="A1194" s="1">
        <v>30</v>
      </c>
      <c r="B1194" s="11">
        <v>0</v>
      </c>
      <c r="C1194" s="11">
        <f t="shared" si="526"/>
        <v>28606.799999999988</v>
      </c>
      <c r="D1194" s="11">
        <f t="shared" si="527"/>
        <v>28606.799999999988</v>
      </c>
      <c r="E1194" s="11">
        <v>0</v>
      </c>
      <c r="F1194" s="4">
        <f t="shared" si="520"/>
        <v>11</v>
      </c>
      <c r="G1194" s="25">
        <f t="shared" si="521"/>
        <v>314674.79999999987</v>
      </c>
      <c r="H1194" s="1">
        <f t="shared" si="522"/>
        <v>0</v>
      </c>
      <c r="I1194" s="26">
        <f t="shared" si="523"/>
        <v>0</v>
      </c>
      <c r="J1194" s="26">
        <f t="shared" si="524"/>
        <v>314674.79999999987</v>
      </c>
      <c r="S1194">
        <f t="shared" si="525"/>
        <v>5</v>
      </c>
    </row>
    <row r="1195" spans="1:19" ht="15.75" thickBot="1" x14ac:dyDescent="0.3">
      <c r="A1195" s="29">
        <v>31</v>
      </c>
      <c r="B1195" s="21">
        <v>0</v>
      </c>
      <c r="C1195" s="21">
        <f t="shared" si="526"/>
        <v>28606.799999999988</v>
      </c>
      <c r="D1195" s="21">
        <f t="shared" si="527"/>
        <v>15442.799999999988</v>
      </c>
      <c r="E1195" s="21">
        <v>13164</v>
      </c>
      <c r="F1195" s="4">
        <f t="shared" si="520"/>
        <v>11</v>
      </c>
      <c r="G1195" s="43">
        <f t="shared" si="521"/>
        <v>169870.79999999987</v>
      </c>
      <c r="H1195" s="29">
        <f t="shared" si="522"/>
        <v>0</v>
      </c>
      <c r="I1195" s="26">
        <f t="shared" si="523"/>
        <v>0</v>
      </c>
      <c r="J1195" s="30">
        <f t="shared" si="524"/>
        <v>169870.79999999987</v>
      </c>
      <c r="K1195" s="31">
        <f>SUM(J1165:J1195)</f>
        <v>17445457.800000012</v>
      </c>
      <c r="L1195" s="32" t="s">
        <v>114</v>
      </c>
      <c r="M1195" s="28">
        <f>SUM(G1165:G1195)</f>
        <v>15460497.800000008</v>
      </c>
      <c r="N1195" s="33" t="s">
        <v>70</v>
      </c>
      <c r="O1195" s="34">
        <f>SUM(I1165:I1195)</f>
        <v>1984960</v>
      </c>
      <c r="S1195">
        <f t="shared" si="525"/>
        <v>5</v>
      </c>
    </row>
    <row r="1196" spans="1:19" x14ac:dyDescent="0.25">
      <c r="A1196" s="36">
        <v>32</v>
      </c>
      <c r="B1196" s="22">
        <v>0</v>
      </c>
      <c r="C1196" s="22">
        <f t="shared" si="526"/>
        <v>15442.799999999988</v>
      </c>
      <c r="D1196" s="22">
        <f t="shared" si="527"/>
        <v>15442.799999999988</v>
      </c>
      <c r="E1196" s="22">
        <v>0</v>
      </c>
      <c r="F1196" s="4">
        <f t="shared" si="520"/>
        <v>11</v>
      </c>
      <c r="G1196" s="44">
        <f t="shared" si="521"/>
        <v>169870.79999999987</v>
      </c>
      <c r="H1196" s="36">
        <f t="shared" si="522"/>
        <v>0</v>
      </c>
      <c r="I1196" s="26">
        <f t="shared" si="523"/>
        <v>0</v>
      </c>
      <c r="J1196" s="37">
        <f t="shared" si="524"/>
        <v>169870.79999999987</v>
      </c>
      <c r="S1196">
        <f t="shared" si="525"/>
        <v>5</v>
      </c>
    </row>
    <row r="1197" spans="1:19" x14ac:dyDescent="0.25">
      <c r="A1197" s="1">
        <v>33</v>
      </c>
      <c r="B1197" s="11">
        <v>0</v>
      </c>
      <c r="C1197" s="11">
        <f t="shared" si="526"/>
        <v>15442.799999999988</v>
      </c>
      <c r="D1197" s="11">
        <f t="shared" si="527"/>
        <v>4443.7999999999884</v>
      </c>
      <c r="E1197" s="22">
        <v>10999</v>
      </c>
      <c r="F1197" s="4">
        <f t="shared" si="520"/>
        <v>11</v>
      </c>
      <c r="G1197" s="25">
        <f t="shared" si="521"/>
        <v>48881.799999999872</v>
      </c>
      <c r="H1197" s="1">
        <f t="shared" si="522"/>
        <v>0</v>
      </c>
      <c r="I1197" s="26">
        <f t="shared" si="523"/>
        <v>0</v>
      </c>
      <c r="J1197" s="26">
        <f t="shared" si="524"/>
        <v>48881.799999999872</v>
      </c>
      <c r="S1197">
        <f t="shared" si="525"/>
        <v>5</v>
      </c>
    </row>
    <row r="1198" spans="1:19" x14ac:dyDescent="0.25">
      <c r="A1198" s="1">
        <v>34</v>
      </c>
      <c r="B1198" s="11">
        <v>18680</v>
      </c>
      <c r="C1198" s="11">
        <f t="shared" si="526"/>
        <v>4443.7999999999884</v>
      </c>
      <c r="D1198" s="11">
        <f t="shared" si="527"/>
        <v>13293.799999999988</v>
      </c>
      <c r="E1198" s="22">
        <v>9830</v>
      </c>
      <c r="F1198" s="4">
        <f t="shared" si="520"/>
        <v>11</v>
      </c>
      <c r="G1198" s="25">
        <f t="shared" si="521"/>
        <v>146231.79999999987</v>
      </c>
      <c r="H1198" s="1">
        <f t="shared" si="522"/>
        <v>1</v>
      </c>
      <c r="I1198" s="26">
        <f t="shared" si="523"/>
        <v>124060</v>
      </c>
      <c r="J1198" s="26">
        <f t="shared" si="524"/>
        <v>270291.79999999987</v>
      </c>
      <c r="S1198">
        <f t="shared" si="525"/>
        <v>5</v>
      </c>
    </row>
    <row r="1199" spans="1:19" x14ac:dyDescent="0.25">
      <c r="A1199" s="1">
        <v>35</v>
      </c>
      <c r="B1199" s="11">
        <v>0</v>
      </c>
      <c r="C1199" s="11">
        <f t="shared" si="526"/>
        <v>13293.799999999988</v>
      </c>
      <c r="D1199" s="11">
        <f t="shared" si="527"/>
        <v>1682.7999999999884</v>
      </c>
      <c r="E1199" s="22">
        <v>11611</v>
      </c>
      <c r="F1199" s="4">
        <f t="shared" si="520"/>
        <v>11</v>
      </c>
      <c r="G1199" s="25">
        <f t="shared" si="521"/>
        <v>18510.799999999872</v>
      </c>
      <c r="H1199" s="1">
        <f t="shared" si="522"/>
        <v>0</v>
      </c>
      <c r="I1199" s="26">
        <f t="shared" si="523"/>
        <v>0</v>
      </c>
      <c r="J1199" s="26">
        <f t="shared" si="524"/>
        <v>18510.799999999872</v>
      </c>
      <c r="S1199">
        <f t="shared" si="525"/>
        <v>5</v>
      </c>
    </row>
    <row r="1200" spans="1:19" x14ac:dyDescent="0.25">
      <c r="A1200" s="1">
        <v>36</v>
      </c>
      <c r="B1200" s="11">
        <v>20000</v>
      </c>
      <c r="C1200" s="11">
        <f t="shared" si="526"/>
        <v>1682.7999999999884</v>
      </c>
      <c r="D1200" s="11">
        <f t="shared" si="527"/>
        <v>9051.7999999999884</v>
      </c>
      <c r="E1200" s="22">
        <v>12631</v>
      </c>
      <c r="F1200" s="4">
        <f t="shared" si="520"/>
        <v>11</v>
      </c>
      <c r="G1200" s="25">
        <f t="shared" si="521"/>
        <v>99569.799999999872</v>
      </c>
      <c r="H1200" s="1">
        <f t="shared" si="522"/>
        <v>1</v>
      </c>
      <c r="I1200" s="26">
        <f t="shared" si="523"/>
        <v>124060</v>
      </c>
      <c r="J1200" s="26">
        <f t="shared" si="524"/>
        <v>223629.79999999987</v>
      </c>
      <c r="S1200">
        <f t="shared" si="525"/>
        <v>6</v>
      </c>
    </row>
    <row r="1201" spans="1:19" x14ac:dyDescent="0.25">
      <c r="A1201" s="1">
        <v>37</v>
      </c>
      <c r="B1201" s="11">
        <v>0</v>
      </c>
      <c r="C1201" s="11">
        <f t="shared" si="526"/>
        <v>9051.7999999999884</v>
      </c>
      <c r="D1201" s="11">
        <f t="shared" si="527"/>
        <v>9051.7999999999884</v>
      </c>
      <c r="E1201" s="22">
        <v>0</v>
      </c>
      <c r="F1201" s="4">
        <f t="shared" si="520"/>
        <v>11</v>
      </c>
      <c r="G1201" s="25">
        <f t="shared" si="521"/>
        <v>99569.799999999872</v>
      </c>
      <c r="H1201" s="1">
        <f t="shared" si="522"/>
        <v>0</v>
      </c>
      <c r="I1201" s="26">
        <f t="shared" si="523"/>
        <v>0</v>
      </c>
      <c r="J1201" s="26">
        <f t="shared" si="524"/>
        <v>99569.799999999872</v>
      </c>
      <c r="S1201">
        <f t="shared" si="525"/>
        <v>6</v>
      </c>
    </row>
    <row r="1202" spans="1:19" x14ac:dyDescent="0.25">
      <c r="A1202" s="1">
        <v>38</v>
      </c>
      <c r="B1202" s="11">
        <v>8000</v>
      </c>
      <c r="C1202" s="11">
        <f t="shared" si="526"/>
        <v>9051.7999999999884</v>
      </c>
      <c r="D1202" s="11">
        <f t="shared" si="527"/>
        <v>6798.7999999999884</v>
      </c>
      <c r="E1202" s="22">
        <v>10253</v>
      </c>
      <c r="F1202" s="4">
        <f t="shared" si="520"/>
        <v>11</v>
      </c>
      <c r="G1202" s="25">
        <f t="shared" si="521"/>
        <v>74786.799999999872</v>
      </c>
      <c r="H1202" s="1">
        <f t="shared" si="522"/>
        <v>1</v>
      </c>
      <c r="I1202" s="26">
        <f t="shared" si="523"/>
        <v>124060</v>
      </c>
      <c r="J1202" s="26">
        <f t="shared" si="524"/>
        <v>198846.79999999987</v>
      </c>
      <c r="S1202">
        <f t="shared" si="525"/>
        <v>6</v>
      </c>
    </row>
    <row r="1203" spans="1:19" x14ac:dyDescent="0.25">
      <c r="A1203" s="1">
        <v>39</v>
      </c>
      <c r="B1203" s="11">
        <v>0</v>
      </c>
      <c r="C1203" s="11">
        <f t="shared" si="526"/>
        <v>6798.7999999999884</v>
      </c>
      <c r="D1203" s="11">
        <f t="shared" si="527"/>
        <v>6798.7999999999884</v>
      </c>
      <c r="E1203" s="22">
        <v>0</v>
      </c>
      <c r="F1203" s="4">
        <f t="shared" si="520"/>
        <v>11</v>
      </c>
      <c r="G1203" s="25">
        <f t="shared" si="521"/>
        <v>74786.799999999872</v>
      </c>
      <c r="H1203" s="1">
        <f t="shared" si="522"/>
        <v>0</v>
      </c>
      <c r="I1203" s="26">
        <f t="shared" si="523"/>
        <v>0</v>
      </c>
      <c r="J1203" s="26">
        <f t="shared" si="524"/>
        <v>74786.799999999872</v>
      </c>
      <c r="S1203">
        <f t="shared" si="525"/>
        <v>6</v>
      </c>
    </row>
    <row r="1204" spans="1:19" x14ac:dyDescent="0.25">
      <c r="A1204" s="1">
        <v>40</v>
      </c>
      <c r="B1204" s="11">
        <v>3400</v>
      </c>
      <c r="C1204" s="11">
        <f t="shared" si="526"/>
        <v>6798.7999999999884</v>
      </c>
      <c r="D1204" s="11">
        <f t="shared" si="527"/>
        <v>10198.799999999988</v>
      </c>
      <c r="E1204" s="22">
        <v>0</v>
      </c>
      <c r="F1204" s="4">
        <f t="shared" si="520"/>
        <v>11</v>
      </c>
      <c r="G1204" s="25">
        <f t="shared" si="521"/>
        <v>112186.79999999987</v>
      </c>
      <c r="H1204" s="1">
        <f t="shared" si="522"/>
        <v>1</v>
      </c>
      <c r="I1204" s="26">
        <f t="shared" si="523"/>
        <v>124060</v>
      </c>
      <c r="J1204" s="26">
        <f t="shared" si="524"/>
        <v>236246.79999999987</v>
      </c>
      <c r="S1204">
        <f t="shared" si="525"/>
        <v>6</v>
      </c>
    </row>
    <row r="1205" spans="1:19" x14ac:dyDescent="0.25">
      <c r="A1205" s="1">
        <v>41</v>
      </c>
      <c r="B1205" s="11">
        <v>7650</v>
      </c>
      <c r="C1205" s="11">
        <f t="shared" si="526"/>
        <v>10198.799999999988</v>
      </c>
      <c r="D1205" s="11">
        <f>C1205+B1205-E1205</f>
        <v>17848.799999999988</v>
      </c>
      <c r="E1205" s="22">
        <v>0</v>
      </c>
      <c r="F1205" s="4">
        <f t="shared" si="520"/>
        <v>11</v>
      </c>
      <c r="G1205" s="25">
        <f t="shared" si="521"/>
        <v>196336.79999999987</v>
      </c>
      <c r="H1205" s="1">
        <f t="shared" si="522"/>
        <v>1</v>
      </c>
      <c r="I1205" s="26">
        <f t="shared" si="523"/>
        <v>124060</v>
      </c>
      <c r="J1205" s="26">
        <f t="shared" si="524"/>
        <v>320396.79999999987</v>
      </c>
      <c r="S1205">
        <f t="shared" si="525"/>
        <v>6</v>
      </c>
    </row>
    <row r="1206" spans="1:19" x14ac:dyDescent="0.25">
      <c r="A1206" s="1">
        <v>42</v>
      </c>
      <c r="B1206" s="11">
        <v>2125</v>
      </c>
      <c r="C1206" s="11">
        <f t="shared" si="526"/>
        <v>17848.799999999988</v>
      </c>
      <c r="D1206" s="11">
        <f>C1206+B1206-E1206</f>
        <v>19973.799999999988</v>
      </c>
      <c r="E1206" s="22">
        <v>0</v>
      </c>
      <c r="F1206" s="4">
        <f t="shared" si="520"/>
        <v>11</v>
      </c>
      <c r="G1206" s="25">
        <f t="shared" si="521"/>
        <v>219711.79999999987</v>
      </c>
      <c r="H1206" s="1">
        <f t="shared" si="522"/>
        <v>1</v>
      </c>
      <c r="I1206" s="26">
        <f t="shared" si="523"/>
        <v>124060</v>
      </c>
      <c r="J1206" s="26">
        <f t="shared" si="524"/>
        <v>343771.79999999987</v>
      </c>
      <c r="S1206">
        <f t="shared" si="525"/>
        <v>6</v>
      </c>
    </row>
    <row r="1207" spans="1:19" x14ac:dyDescent="0.25">
      <c r="A1207" s="1">
        <v>43</v>
      </c>
      <c r="B1207" s="11">
        <v>1890</v>
      </c>
      <c r="C1207" s="11">
        <f t="shared" si="526"/>
        <v>19973.799999999988</v>
      </c>
      <c r="D1207" s="11">
        <f>C1207+B1207-E1207</f>
        <v>21863.799999999988</v>
      </c>
      <c r="E1207" s="22">
        <v>0</v>
      </c>
      <c r="F1207" s="4">
        <f t="shared" si="520"/>
        <v>11</v>
      </c>
      <c r="G1207" s="25">
        <f t="shared" si="521"/>
        <v>240501.79999999987</v>
      </c>
      <c r="H1207" s="1">
        <f t="shared" si="522"/>
        <v>1</v>
      </c>
      <c r="I1207" s="26">
        <f t="shared" si="523"/>
        <v>124060</v>
      </c>
      <c r="J1207" s="26">
        <f t="shared" si="524"/>
        <v>364561.79999999987</v>
      </c>
      <c r="S1207">
        <f t="shared" si="525"/>
        <v>7</v>
      </c>
    </row>
    <row r="1208" spans="1:19" x14ac:dyDescent="0.25">
      <c r="A1208" s="1">
        <v>44</v>
      </c>
      <c r="B1208" s="11">
        <v>0</v>
      </c>
      <c r="C1208" s="11">
        <f t="shared" si="526"/>
        <v>21863.799999999988</v>
      </c>
      <c r="D1208" s="11">
        <f>C1208+B1208-E1208</f>
        <v>21863.799999999988</v>
      </c>
      <c r="E1208" s="22">
        <v>0</v>
      </c>
      <c r="F1208" s="4">
        <f t="shared" si="520"/>
        <v>11</v>
      </c>
      <c r="G1208" s="25">
        <f t="shared" si="521"/>
        <v>240501.79999999987</v>
      </c>
      <c r="H1208" s="1">
        <f t="shared" si="522"/>
        <v>0</v>
      </c>
      <c r="I1208" s="26">
        <f t="shared" si="523"/>
        <v>0</v>
      </c>
      <c r="J1208" s="26">
        <f t="shared" si="524"/>
        <v>240501.79999999987</v>
      </c>
      <c r="S1208">
        <f t="shared" si="525"/>
        <v>7</v>
      </c>
    </row>
    <row r="1209" spans="1:19" x14ac:dyDescent="0.25">
      <c r="A1209" s="1">
        <v>45</v>
      </c>
      <c r="B1209" s="11">
        <v>0</v>
      </c>
      <c r="C1209" s="11">
        <f t="shared" si="526"/>
        <v>21863.799999999988</v>
      </c>
      <c r="D1209" s="11">
        <f t="shared" si="527"/>
        <v>21863.799999999988</v>
      </c>
      <c r="E1209" s="22">
        <v>0</v>
      </c>
      <c r="F1209" s="4">
        <f t="shared" si="520"/>
        <v>11</v>
      </c>
      <c r="G1209" s="25">
        <f t="shared" si="521"/>
        <v>240501.79999999987</v>
      </c>
      <c r="H1209" s="1">
        <f t="shared" si="522"/>
        <v>0</v>
      </c>
      <c r="I1209" s="26">
        <f t="shared" si="523"/>
        <v>0</v>
      </c>
      <c r="J1209" s="26">
        <f t="shared" si="524"/>
        <v>240501.79999999987</v>
      </c>
      <c r="S1209">
        <f t="shared" si="525"/>
        <v>7</v>
      </c>
    </row>
    <row r="1210" spans="1:19" x14ac:dyDescent="0.25">
      <c r="A1210" s="1">
        <v>46</v>
      </c>
      <c r="B1210" s="11">
        <v>0</v>
      </c>
      <c r="C1210" s="11">
        <f t="shared" si="526"/>
        <v>21863.799999999988</v>
      </c>
      <c r="D1210" s="11">
        <f>C1210+B1210-E1210</f>
        <v>21863.799999999988</v>
      </c>
      <c r="E1210" s="22">
        <v>0</v>
      </c>
      <c r="F1210" s="4">
        <f t="shared" si="520"/>
        <v>11</v>
      </c>
      <c r="G1210" s="25">
        <f t="shared" si="521"/>
        <v>240501.79999999987</v>
      </c>
      <c r="H1210" s="1">
        <f t="shared" si="522"/>
        <v>0</v>
      </c>
      <c r="I1210" s="26">
        <f t="shared" si="523"/>
        <v>0</v>
      </c>
      <c r="J1210" s="26">
        <f t="shared" si="524"/>
        <v>240501.79999999987</v>
      </c>
      <c r="S1210">
        <f t="shared" si="525"/>
        <v>7</v>
      </c>
    </row>
    <row r="1211" spans="1:19" x14ac:dyDescent="0.25">
      <c r="A1211" s="1">
        <v>47</v>
      </c>
      <c r="B1211" s="11">
        <v>3460</v>
      </c>
      <c r="C1211" s="11">
        <f t="shared" si="526"/>
        <v>21863.799999999988</v>
      </c>
      <c r="D1211" s="11">
        <f>C1211+B1211-E1211</f>
        <v>25323.799999999988</v>
      </c>
      <c r="E1211" s="22">
        <v>0</v>
      </c>
      <c r="F1211" s="4">
        <f t="shared" si="520"/>
        <v>11</v>
      </c>
      <c r="G1211" s="25">
        <f t="shared" si="521"/>
        <v>278561.79999999987</v>
      </c>
      <c r="H1211" s="1">
        <f t="shared" si="522"/>
        <v>1</v>
      </c>
      <c r="I1211" s="26">
        <f t="shared" si="523"/>
        <v>124060</v>
      </c>
      <c r="J1211" s="26">
        <f t="shared" si="524"/>
        <v>402621.79999999987</v>
      </c>
      <c r="S1211">
        <f t="shared" si="525"/>
        <v>7</v>
      </c>
    </row>
    <row r="1212" spans="1:19" x14ac:dyDescent="0.25">
      <c r="A1212" s="1">
        <v>48</v>
      </c>
      <c r="B1212" s="11">
        <v>3470</v>
      </c>
      <c r="C1212" s="11">
        <f t="shared" si="526"/>
        <v>25323.799999999988</v>
      </c>
      <c r="D1212" s="11">
        <f>C1212+B1212-E1212</f>
        <v>28793.799999999988</v>
      </c>
      <c r="E1212" s="22">
        <v>0</v>
      </c>
      <c r="F1212" s="4">
        <f t="shared" si="520"/>
        <v>11</v>
      </c>
      <c r="G1212" s="25">
        <f t="shared" si="521"/>
        <v>316731.79999999987</v>
      </c>
      <c r="H1212" s="1">
        <f t="shared" si="522"/>
        <v>1</v>
      </c>
      <c r="I1212" s="26">
        <f t="shared" si="523"/>
        <v>124060</v>
      </c>
      <c r="J1212" s="26">
        <f t="shared" si="524"/>
        <v>440791.79999999987</v>
      </c>
      <c r="S1212">
        <f t="shared" si="525"/>
        <v>7</v>
      </c>
    </row>
    <row r="1213" spans="1:19" x14ac:dyDescent="0.25">
      <c r="A1213" s="1">
        <v>49</v>
      </c>
      <c r="B1213" s="11">
        <v>0</v>
      </c>
      <c r="C1213" s="11">
        <f t="shared" si="526"/>
        <v>28793.799999999988</v>
      </c>
      <c r="D1213" s="11">
        <f>C1213+B1213-E1213</f>
        <v>28793.799999999988</v>
      </c>
      <c r="E1213" s="22">
        <v>0</v>
      </c>
      <c r="F1213" s="4">
        <f t="shared" si="520"/>
        <v>11</v>
      </c>
      <c r="G1213" s="25">
        <f t="shared" si="521"/>
        <v>316731.79999999987</v>
      </c>
      <c r="H1213" s="1">
        <f t="shared" si="522"/>
        <v>0</v>
      </c>
      <c r="I1213" s="26">
        <f t="shared" si="523"/>
        <v>0</v>
      </c>
      <c r="J1213" s="26">
        <f t="shared" si="524"/>
        <v>316731.79999999987</v>
      </c>
      <c r="S1213">
        <f t="shared" si="525"/>
        <v>7</v>
      </c>
    </row>
    <row r="1214" spans="1:19" x14ac:dyDescent="0.25">
      <c r="A1214" s="1">
        <v>50</v>
      </c>
      <c r="B1214" s="11">
        <v>0</v>
      </c>
      <c r="C1214" s="11">
        <f t="shared" si="526"/>
        <v>28793.799999999988</v>
      </c>
      <c r="D1214" s="11">
        <f t="shared" si="527"/>
        <v>28793.799999999988</v>
      </c>
      <c r="E1214" s="22">
        <v>0</v>
      </c>
      <c r="F1214" s="4">
        <f t="shared" si="520"/>
        <v>11</v>
      </c>
      <c r="G1214" s="25">
        <f t="shared" si="521"/>
        <v>316731.79999999987</v>
      </c>
      <c r="H1214" s="1">
        <f t="shared" si="522"/>
        <v>0</v>
      </c>
      <c r="I1214" s="26">
        <f t="shared" si="523"/>
        <v>0</v>
      </c>
      <c r="J1214" s="26">
        <f t="shared" si="524"/>
        <v>316731.79999999987</v>
      </c>
      <c r="S1214">
        <f t="shared" si="525"/>
        <v>8</v>
      </c>
    </row>
    <row r="1215" spans="1:19" x14ac:dyDescent="0.25">
      <c r="A1215" s="1">
        <v>51</v>
      </c>
      <c r="B1215" s="11">
        <v>0</v>
      </c>
      <c r="C1215" s="11">
        <f t="shared" si="526"/>
        <v>28793.799999999988</v>
      </c>
      <c r="D1215" s="11">
        <f t="shared" si="527"/>
        <v>28793.799999999988</v>
      </c>
      <c r="E1215" s="22">
        <v>0</v>
      </c>
      <c r="F1215" s="4">
        <f t="shared" si="520"/>
        <v>11</v>
      </c>
      <c r="G1215" s="25">
        <f t="shared" si="521"/>
        <v>316731.79999999987</v>
      </c>
      <c r="H1215" s="1">
        <f t="shared" si="522"/>
        <v>0</v>
      </c>
      <c r="I1215" s="26">
        <f t="shared" si="523"/>
        <v>0</v>
      </c>
      <c r="J1215" s="26">
        <f t="shared" si="524"/>
        <v>316731.79999999987</v>
      </c>
      <c r="S1215">
        <f t="shared" si="525"/>
        <v>8</v>
      </c>
    </row>
    <row r="1216" spans="1:19" x14ac:dyDescent="0.25">
      <c r="A1216" s="1">
        <v>52</v>
      </c>
      <c r="B1216" s="11">
        <v>11235</v>
      </c>
      <c r="C1216" s="11">
        <f t="shared" si="526"/>
        <v>28793.799999999988</v>
      </c>
      <c r="D1216" s="11">
        <f t="shared" si="527"/>
        <v>28767.799999999988</v>
      </c>
      <c r="E1216" s="22">
        <v>11261</v>
      </c>
      <c r="F1216" s="4">
        <f t="shared" si="520"/>
        <v>11</v>
      </c>
      <c r="G1216" s="25">
        <f t="shared" si="521"/>
        <v>316445.79999999987</v>
      </c>
      <c r="H1216" s="1">
        <f t="shared" si="522"/>
        <v>1</v>
      </c>
      <c r="I1216" s="26">
        <f t="shared" si="523"/>
        <v>124060</v>
      </c>
      <c r="J1216" s="26">
        <f t="shared" si="524"/>
        <v>440505.79999999987</v>
      </c>
      <c r="S1216">
        <f t="shared" si="525"/>
        <v>8</v>
      </c>
    </row>
    <row r="1217" spans="1:19" x14ac:dyDescent="0.25">
      <c r="A1217" s="1">
        <v>53</v>
      </c>
      <c r="B1217" s="11">
        <v>4250</v>
      </c>
      <c r="C1217" s="11">
        <f t="shared" si="526"/>
        <v>28767.799999999988</v>
      </c>
      <c r="D1217" s="11">
        <f t="shared" si="527"/>
        <v>22385.799999999988</v>
      </c>
      <c r="E1217" s="22">
        <v>10632</v>
      </c>
      <c r="F1217" s="4">
        <f t="shared" si="520"/>
        <v>11</v>
      </c>
      <c r="G1217" s="25">
        <f t="shared" si="521"/>
        <v>246243.79999999987</v>
      </c>
      <c r="H1217" s="1">
        <f t="shared" si="522"/>
        <v>1</v>
      </c>
      <c r="I1217" s="26">
        <f t="shared" si="523"/>
        <v>124060</v>
      </c>
      <c r="J1217" s="26">
        <f t="shared" si="524"/>
        <v>370303.79999999987</v>
      </c>
      <c r="S1217">
        <f t="shared" si="525"/>
        <v>8</v>
      </c>
    </row>
    <row r="1218" spans="1:19" x14ac:dyDescent="0.25">
      <c r="A1218" s="1">
        <v>54</v>
      </c>
      <c r="B1218" s="11">
        <v>12500</v>
      </c>
      <c r="C1218" s="11">
        <f t="shared" si="526"/>
        <v>22385.799999999988</v>
      </c>
      <c r="D1218" s="11">
        <f t="shared" si="527"/>
        <v>20947.799999999988</v>
      </c>
      <c r="E1218" s="22">
        <v>13938</v>
      </c>
      <c r="F1218" s="4">
        <f t="shared" si="520"/>
        <v>11</v>
      </c>
      <c r="G1218" s="25">
        <f t="shared" si="521"/>
        <v>230425.79999999987</v>
      </c>
      <c r="H1218" s="1">
        <f t="shared" si="522"/>
        <v>1</v>
      </c>
      <c r="I1218" s="26">
        <f t="shared" si="523"/>
        <v>124060</v>
      </c>
      <c r="J1218" s="26">
        <f t="shared" si="524"/>
        <v>354485.79999999987</v>
      </c>
      <c r="S1218">
        <f t="shared" si="525"/>
        <v>8</v>
      </c>
    </row>
    <row r="1219" spans="1:19" x14ac:dyDescent="0.25">
      <c r="A1219" s="1">
        <v>55</v>
      </c>
      <c r="B1219" s="11">
        <v>0</v>
      </c>
      <c r="C1219" s="11">
        <f t="shared" si="526"/>
        <v>20947.799999999988</v>
      </c>
      <c r="D1219" s="11">
        <f t="shared" si="527"/>
        <v>8558.7999999999884</v>
      </c>
      <c r="E1219" s="22">
        <v>12389</v>
      </c>
      <c r="F1219" s="4">
        <f t="shared" si="520"/>
        <v>11</v>
      </c>
      <c r="G1219" s="25">
        <f t="shared" si="521"/>
        <v>94146.799999999872</v>
      </c>
      <c r="H1219" s="1">
        <f t="shared" si="522"/>
        <v>0</v>
      </c>
      <c r="I1219" s="26">
        <f t="shared" si="523"/>
        <v>0</v>
      </c>
      <c r="J1219" s="26">
        <f t="shared" si="524"/>
        <v>94146.799999999872</v>
      </c>
      <c r="S1219">
        <f t="shared" si="525"/>
        <v>8</v>
      </c>
    </row>
    <row r="1220" spans="1:19" x14ac:dyDescent="0.25">
      <c r="A1220" s="1">
        <v>56</v>
      </c>
      <c r="B1220" s="11">
        <v>3740</v>
      </c>
      <c r="C1220" s="11">
        <f t="shared" si="526"/>
        <v>8558.7999999999884</v>
      </c>
      <c r="D1220" s="11">
        <f t="shared" si="527"/>
        <v>4387.7999999999884</v>
      </c>
      <c r="E1220" s="22">
        <v>7911</v>
      </c>
      <c r="F1220" s="4">
        <f t="shared" si="520"/>
        <v>11</v>
      </c>
      <c r="G1220" s="25">
        <f t="shared" si="521"/>
        <v>48265.799999999872</v>
      </c>
      <c r="H1220" s="1">
        <f t="shared" si="522"/>
        <v>1</v>
      </c>
      <c r="I1220" s="26">
        <f t="shared" si="523"/>
        <v>124060</v>
      </c>
      <c r="J1220" s="26">
        <f t="shared" si="524"/>
        <v>172325.79999999987</v>
      </c>
      <c r="S1220">
        <f t="shared" si="525"/>
        <v>8</v>
      </c>
    </row>
    <row r="1221" spans="1:19" x14ac:dyDescent="0.25">
      <c r="A1221" s="1">
        <v>57</v>
      </c>
      <c r="B1221" s="11">
        <v>12230</v>
      </c>
      <c r="C1221" s="11">
        <f t="shared" si="526"/>
        <v>4387.7999999999884</v>
      </c>
      <c r="D1221" s="11">
        <f t="shared" si="527"/>
        <v>5199.7999999999884</v>
      </c>
      <c r="E1221" s="22">
        <v>11418</v>
      </c>
      <c r="F1221" s="4">
        <f t="shared" si="520"/>
        <v>11</v>
      </c>
      <c r="G1221" s="25">
        <f t="shared" si="521"/>
        <v>57197.799999999872</v>
      </c>
      <c r="H1221" s="1">
        <f t="shared" si="522"/>
        <v>1</v>
      </c>
      <c r="I1221" s="26">
        <f t="shared" si="523"/>
        <v>124060</v>
      </c>
      <c r="J1221" s="26">
        <f t="shared" si="524"/>
        <v>181257.79999999987</v>
      </c>
      <c r="O1221">
        <f>O1223/$M$1167</f>
        <v>15</v>
      </c>
      <c r="S1221">
        <f t="shared" si="525"/>
        <v>9</v>
      </c>
    </row>
    <row r="1222" spans="1:19" x14ac:dyDescent="0.25">
      <c r="A1222" s="1">
        <v>58</v>
      </c>
      <c r="B1222" s="11">
        <v>0</v>
      </c>
      <c r="C1222" s="11">
        <f t="shared" si="526"/>
        <v>5199.7999999999884</v>
      </c>
      <c r="D1222" s="11">
        <f t="shared" si="527"/>
        <v>5199.7999999999884</v>
      </c>
      <c r="E1222" s="22">
        <v>0</v>
      </c>
      <c r="F1222" s="4">
        <f t="shared" si="520"/>
        <v>11</v>
      </c>
      <c r="G1222" s="25">
        <f t="shared" si="521"/>
        <v>57197.799999999872</v>
      </c>
      <c r="H1222" s="1">
        <f t="shared" si="522"/>
        <v>0</v>
      </c>
      <c r="I1222" s="26">
        <f t="shared" si="523"/>
        <v>0</v>
      </c>
      <c r="J1222" s="26">
        <f t="shared" si="524"/>
        <v>57197.799999999872</v>
      </c>
      <c r="S1222">
        <f t="shared" si="525"/>
        <v>9</v>
      </c>
    </row>
    <row r="1223" spans="1:19" ht="15.75" thickBot="1" x14ac:dyDescent="0.3">
      <c r="A1223" s="29">
        <v>59</v>
      </c>
      <c r="B1223" s="21">
        <v>15590</v>
      </c>
      <c r="C1223" s="21">
        <f t="shared" si="526"/>
        <v>5199.7999999999884</v>
      </c>
      <c r="D1223" s="21">
        <f t="shared" si="527"/>
        <v>20789.799999999988</v>
      </c>
      <c r="E1223" s="21">
        <v>0</v>
      </c>
      <c r="F1223" s="4">
        <f t="shared" si="520"/>
        <v>11</v>
      </c>
      <c r="G1223" s="43">
        <f t="shared" si="521"/>
        <v>228687.79999999987</v>
      </c>
      <c r="H1223" s="29">
        <f t="shared" si="522"/>
        <v>1</v>
      </c>
      <c r="I1223" s="26">
        <f t="shared" si="523"/>
        <v>124060</v>
      </c>
      <c r="J1223" s="30">
        <f t="shared" si="524"/>
        <v>352747.79999999987</v>
      </c>
      <c r="K1223" s="31">
        <f>SUM(J1196:J1223)</f>
        <v>6907451.3999999957</v>
      </c>
      <c r="L1223" s="32" t="s">
        <v>114</v>
      </c>
      <c r="M1223" s="28">
        <f>SUM(G1196:G1223)</f>
        <v>5046551.3999999957</v>
      </c>
      <c r="N1223" s="33" t="s">
        <v>70</v>
      </c>
      <c r="O1223" s="34">
        <f>SUM(I1196:I1223)</f>
        <v>1860900</v>
      </c>
      <c r="S1223">
        <f t="shared" si="525"/>
        <v>9</v>
      </c>
    </row>
    <row r="1224" spans="1:19" x14ac:dyDescent="0.25">
      <c r="A1224" s="36">
        <v>60</v>
      </c>
      <c r="B1224" s="22">
        <v>15280</v>
      </c>
      <c r="C1224" s="22">
        <f t="shared" si="526"/>
        <v>20789.799999999988</v>
      </c>
      <c r="D1224" s="22">
        <f t="shared" si="527"/>
        <v>25118.799999999988</v>
      </c>
      <c r="E1224" s="22">
        <v>10951</v>
      </c>
      <c r="F1224" s="4">
        <f t="shared" si="520"/>
        <v>11</v>
      </c>
      <c r="G1224" s="44">
        <f t="shared" si="521"/>
        <v>276306.79999999987</v>
      </c>
      <c r="H1224" s="36">
        <f t="shared" si="522"/>
        <v>1</v>
      </c>
      <c r="I1224" s="26">
        <f t="shared" si="523"/>
        <v>124060</v>
      </c>
      <c r="J1224" s="37">
        <f t="shared" si="524"/>
        <v>400366.79999999987</v>
      </c>
      <c r="S1224">
        <f t="shared" si="525"/>
        <v>9</v>
      </c>
    </row>
    <row r="1225" spans="1:19" x14ac:dyDescent="0.25">
      <c r="A1225" s="1">
        <v>61</v>
      </c>
      <c r="B1225" s="11">
        <v>16570</v>
      </c>
      <c r="C1225" s="11">
        <f t="shared" si="526"/>
        <v>25118.799999999988</v>
      </c>
      <c r="D1225" s="11">
        <f t="shared" si="527"/>
        <v>31052.799999999988</v>
      </c>
      <c r="E1225" s="22">
        <v>10636</v>
      </c>
      <c r="F1225" s="4">
        <f t="shared" si="520"/>
        <v>11</v>
      </c>
      <c r="G1225" s="25">
        <f t="shared" si="521"/>
        <v>341580.79999999987</v>
      </c>
      <c r="H1225" s="1">
        <f t="shared" si="522"/>
        <v>1</v>
      </c>
      <c r="I1225" s="26">
        <f t="shared" si="523"/>
        <v>124060</v>
      </c>
      <c r="J1225" s="26">
        <f t="shared" si="524"/>
        <v>465640.79999999987</v>
      </c>
      <c r="S1225">
        <f t="shared" si="525"/>
        <v>9</v>
      </c>
    </row>
    <row r="1226" spans="1:19" x14ac:dyDescent="0.25">
      <c r="A1226" s="1">
        <v>62</v>
      </c>
      <c r="B1226" s="11">
        <v>16850</v>
      </c>
      <c r="C1226" s="11">
        <f t="shared" si="526"/>
        <v>31052.799999999988</v>
      </c>
      <c r="D1226" s="11">
        <f t="shared" si="527"/>
        <v>47902.799999999988</v>
      </c>
      <c r="E1226" s="22">
        <v>0</v>
      </c>
      <c r="F1226" s="4">
        <f t="shared" si="520"/>
        <v>11</v>
      </c>
      <c r="G1226" s="25">
        <f t="shared" si="521"/>
        <v>526930.79999999981</v>
      </c>
      <c r="H1226" s="1">
        <f t="shared" si="522"/>
        <v>1</v>
      </c>
      <c r="I1226" s="26">
        <f t="shared" si="523"/>
        <v>124060</v>
      </c>
      <c r="J1226" s="26">
        <f t="shared" si="524"/>
        <v>650990.79999999981</v>
      </c>
      <c r="S1226">
        <f t="shared" si="525"/>
        <v>9</v>
      </c>
    </row>
    <row r="1227" spans="1:19" x14ac:dyDescent="0.25">
      <c r="A1227" s="1">
        <v>63</v>
      </c>
      <c r="B1227" s="11">
        <v>15020</v>
      </c>
      <c r="C1227" s="11">
        <f t="shared" si="526"/>
        <v>47902.799999999988</v>
      </c>
      <c r="D1227" s="11">
        <f t="shared" si="527"/>
        <v>50816.799999999988</v>
      </c>
      <c r="E1227" s="22">
        <v>12106</v>
      </c>
      <c r="F1227" s="4">
        <f t="shared" si="520"/>
        <v>11</v>
      </c>
      <c r="G1227" s="25">
        <f t="shared" si="521"/>
        <v>558984.79999999981</v>
      </c>
      <c r="H1227" s="1">
        <f t="shared" si="522"/>
        <v>1</v>
      </c>
      <c r="I1227" s="26">
        <f t="shared" si="523"/>
        <v>124060</v>
      </c>
      <c r="J1227" s="26">
        <f t="shared" si="524"/>
        <v>683044.79999999981</v>
      </c>
      <c r="S1227">
        <f t="shared" si="525"/>
        <v>9</v>
      </c>
    </row>
    <row r="1228" spans="1:19" x14ac:dyDescent="0.25">
      <c r="A1228" s="1">
        <v>64</v>
      </c>
      <c r="B1228" s="11">
        <v>5860</v>
      </c>
      <c r="C1228" s="11">
        <f t="shared" si="526"/>
        <v>50816.799999999988</v>
      </c>
      <c r="D1228" s="11">
        <f t="shared" si="527"/>
        <v>45391.799999999988</v>
      </c>
      <c r="E1228" s="22">
        <v>11285</v>
      </c>
      <c r="F1228" s="4">
        <f t="shared" si="520"/>
        <v>11</v>
      </c>
      <c r="G1228" s="25">
        <f t="shared" si="521"/>
        <v>499309.79999999987</v>
      </c>
      <c r="H1228" s="1">
        <f t="shared" si="522"/>
        <v>1</v>
      </c>
      <c r="I1228" s="26">
        <f t="shared" si="523"/>
        <v>124060</v>
      </c>
      <c r="J1228" s="26">
        <f t="shared" si="524"/>
        <v>623369.79999999981</v>
      </c>
      <c r="S1228">
        <f t="shared" si="525"/>
        <v>10</v>
      </c>
    </row>
    <row r="1229" spans="1:19" x14ac:dyDescent="0.25">
      <c r="A1229" s="1">
        <v>65</v>
      </c>
      <c r="B1229" s="11">
        <v>0</v>
      </c>
      <c r="C1229" s="11">
        <f t="shared" si="526"/>
        <v>45391.799999999988</v>
      </c>
      <c r="D1229" s="11">
        <f t="shared" si="527"/>
        <v>45391.799999999988</v>
      </c>
      <c r="E1229" s="22">
        <v>0</v>
      </c>
      <c r="F1229" s="4">
        <f t="shared" si="520"/>
        <v>11</v>
      </c>
      <c r="G1229" s="25">
        <f t="shared" si="521"/>
        <v>499309.79999999987</v>
      </c>
      <c r="H1229" s="1">
        <f t="shared" si="522"/>
        <v>0</v>
      </c>
      <c r="I1229" s="26">
        <f t="shared" si="523"/>
        <v>0</v>
      </c>
      <c r="J1229" s="26">
        <f t="shared" si="524"/>
        <v>499309.79999999987</v>
      </c>
      <c r="S1229">
        <f t="shared" si="525"/>
        <v>10</v>
      </c>
    </row>
    <row r="1230" spans="1:19" x14ac:dyDescent="0.25">
      <c r="A1230" s="1">
        <v>66</v>
      </c>
      <c r="B1230" s="11">
        <v>17190</v>
      </c>
      <c r="C1230" s="11">
        <f t="shared" si="526"/>
        <v>45391.799999999988</v>
      </c>
      <c r="D1230" s="11">
        <f t="shared" si="527"/>
        <v>50796.799999999988</v>
      </c>
      <c r="E1230" s="22">
        <v>11785</v>
      </c>
      <c r="F1230" s="4">
        <f t="shared" ref="F1230:F1293" si="528">$M$1166</f>
        <v>11</v>
      </c>
      <c r="G1230" s="25">
        <f t="shared" ref="G1230:G1293" si="529">D1230*F1230</f>
        <v>558764.79999999981</v>
      </c>
      <c r="H1230" s="1">
        <f t="shared" ref="H1230:H1293" si="530">IF(B1230=0,0,1)</f>
        <v>1</v>
      </c>
      <c r="I1230" s="26">
        <f t="shared" ref="I1230:I1293" si="531">H1230*$M$1167</f>
        <v>124060</v>
      </c>
      <c r="J1230" s="26">
        <f t="shared" ref="J1230:J1293" si="532">G1230+I1230</f>
        <v>682824.79999999981</v>
      </c>
      <c r="S1230">
        <f t="shared" ref="S1230:S1293" si="533">S1223+1</f>
        <v>10</v>
      </c>
    </row>
    <row r="1231" spans="1:19" x14ac:dyDescent="0.25">
      <c r="A1231" s="1">
        <v>67</v>
      </c>
      <c r="B1231" s="11">
        <v>3920</v>
      </c>
      <c r="C1231" s="11">
        <f t="shared" ref="C1231:C1294" si="534">D1230</f>
        <v>50796.799999999988</v>
      </c>
      <c r="D1231" s="11">
        <f t="shared" ref="D1231:D1294" si="535">C1231+B1231-E1231</f>
        <v>43523.799999999988</v>
      </c>
      <c r="E1231" s="22">
        <v>11193</v>
      </c>
      <c r="F1231" s="4">
        <f t="shared" si="528"/>
        <v>11</v>
      </c>
      <c r="G1231" s="25">
        <f t="shared" si="529"/>
        <v>478761.79999999987</v>
      </c>
      <c r="H1231" s="1">
        <f t="shared" si="530"/>
        <v>1</v>
      </c>
      <c r="I1231" s="26">
        <f t="shared" si="531"/>
        <v>124060</v>
      </c>
      <c r="J1231" s="26">
        <f t="shared" si="532"/>
        <v>602821.79999999981</v>
      </c>
      <c r="S1231">
        <f t="shared" si="533"/>
        <v>10</v>
      </c>
    </row>
    <row r="1232" spans="1:19" x14ac:dyDescent="0.25">
      <c r="A1232" s="1">
        <v>68</v>
      </c>
      <c r="B1232" s="11">
        <v>3010</v>
      </c>
      <c r="C1232" s="11">
        <f t="shared" si="534"/>
        <v>43523.799999999988</v>
      </c>
      <c r="D1232" s="11">
        <f t="shared" si="535"/>
        <v>36221.799999999988</v>
      </c>
      <c r="E1232" s="22">
        <v>10312</v>
      </c>
      <c r="F1232" s="4">
        <f t="shared" si="528"/>
        <v>11</v>
      </c>
      <c r="G1232" s="25">
        <f t="shared" si="529"/>
        <v>398439.79999999987</v>
      </c>
      <c r="H1232" s="1">
        <f t="shared" si="530"/>
        <v>1</v>
      </c>
      <c r="I1232" s="26">
        <f t="shared" si="531"/>
        <v>124060</v>
      </c>
      <c r="J1232" s="26">
        <f t="shared" si="532"/>
        <v>522499.79999999987</v>
      </c>
      <c r="S1232">
        <f t="shared" si="533"/>
        <v>10</v>
      </c>
    </row>
    <row r="1233" spans="1:19" x14ac:dyDescent="0.25">
      <c r="A1233" s="1">
        <v>69</v>
      </c>
      <c r="B1233" s="11">
        <v>2310</v>
      </c>
      <c r="C1233" s="11">
        <f t="shared" si="534"/>
        <v>36221.799999999988</v>
      </c>
      <c r="D1233" s="11">
        <f t="shared" si="535"/>
        <v>28437.799999999988</v>
      </c>
      <c r="E1233" s="22">
        <v>10094</v>
      </c>
      <c r="F1233" s="4">
        <f t="shared" si="528"/>
        <v>11</v>
      </c>
      <c r="G1233" s="25">
        <f t="shared" si="529"/>
        <v>312815.79999999987</v>
      </c>
      <c r="H1233" s="1">
        <f t="shared" si="530"/>
        <v>1</v>
      </c>
      <c r="I1233" s="26">
        <f t="shared" si="531"/>
        <v>124060</v>
      </c>
      <c r="J1233" s="26">
        <f t="shared" si="532"/>
        <v>436875.79999999987</v>
      </c>
      <c r="S1233">
        <f t="shared" si="533"/>
        <v>10</v>
      </c>
    </row>
    <row r="1234" spans="1:19" x14ac:dyDescent="0.25">
      <c r="A1234" s="1">
        <v>70</v>
      </c>
      <c r="B1234" s="11">
        <v>6730</v>
      </c>
      <c r="C1234" s="11">
        <f t="shared" si="534"/>
        <v>28437.799999999988</v>
      </c>
      <c r="D1234" s="11">
        <f t="shared" si="535"/>
        <v>25270.799999999988</v>
      </c>
      <c r="E1234" s="22">
        <v>9897</v>
      </c>
      <c r="F1234" s="4">
        <f t="shared" si="528"/>
        <v>11</v>
      </c>
      <c r="G1234" s="25">
        <f t="shared" si="529"/>
        <v>277978.79999999987</v>
      </c>
      <c r="H1234" s="1">
        <f t="shared" si="530"/>
        <v>1</v>
      </c>
      <c r="I1234" s="26">
        <f t="shared" si="531"/>
        <v>124060</v>
      </c>
      <c r="J1234" s="26">
        <f t="shared" si="532"/>
        <v>402038.79999999987</v>
      </c>
      <c r="S1234">
        <f t="shared" si="533"/>
        <v>10</v>
      </c>
    </row>
    <row r="1235" spans="1:19" x14ac:dyDescent="0.25">
      <c r="A1235" s="1">
        <v>71</v>
      </c>
      <c r="B1235" s="11">
        <v>13270</v>
      </c>
      <c r="C1235" s="11">
        <f t="shared" si="534"/>
        <v>25270.799999999988</v>
      </c>
      <c r="D1235" s="11">
        <f t="shared" si="535"/>
        <v>26833.799999999988</v>
      </c>
      <c r="E1235" s="22">
        <v>11707</v>
      </c>
      <c r="F1235" s="4">
        <f t="shared" si="528"/>
        <v>11</v>
      </c>
      <c r="G1235" s="25">
        <f t="shared" si="529"/>
        <v>295171.79999999987</v>
      </c>
      <c r="H1235" s="1">
        <f t="shared" si="530"/>
        <v>1</v>
      </c>
      <c r="I1235" s="26">
        <f t="shared" si="531"/>
        <v>124060</v>
      </c>
      <c r="J1235" s="26">
        <f t="shared" si="532"/>
        <v>419231.79999999987</v>
      </c>
      <c r="S1235">
        <f t="shared" si="533"/>
        <v>11</v>
      </c>
    </row>
    <row r="1236" spans="1:19" x14ac:dyDescent="0.25">
      <c r="A1236" s="1">
        <v>72</v>
      </c>
      <c r="B1236" s="11">
        <v>0</v>
      </c>
      <c r="C1236" s="11">
        <f t="shared" si="534"/>
        <v>26833.799999999988</v>
      </c>
      <c r="D1236" s="11">
        <f t="shared" si="535"/>
        <v>26833.799999999988</v>
      </c>
      <c r="E1236" s="22">
        <v>0</v>
      </c>
      <c r="F1236" s="4">
        <f t="shared" si="528"/>
        <v>11</v>
      </c>
      <c r="G1236" s="25">
        <f t="shared" si="529"/>
        <v>295171.79999999987</v>
      </c>
      <c r="H1236" s="1">
        <f t="shared" si="530"/>
        <v>0</v>
      </c>
      <c r="I1236" s="26">
        <f t="shared" si="531"/>
        <v>0</v>
      </c>
      <c r="J1236" s="26">
        <f t="shared" si="532"/>
        <v>295171.79999999987</v>
      </c>
      <c r="S1236">
        <f t="shared" si="533"/>
        <v>11</v>
      </c>
    </row>
    <row r="1237" spans="1:19" x14ac:dyDescent="0.25">
      <c r="A1237" s="1">
        <v>73</v>
      </c>
      <c r="B1237" s="11">
        <v>4670</v>
      </c>
      <c r="C1237" s="11">
        <f t="shared" si="534"/>
        <v>26833.799999999988</v>
      </c>
      <c r="D1237" s="11">
        <f t="shared" si="535"/>
        <v>19708.799999999988</v>
      </c>
      <c r="E1237" s="22">
        <v>11795</v>
      </c>
      <c r="F1237" s="4">
        <f t="shared" si="528"/>
        <v>11</v>
      </c>
      <c r="G1237" s="25">
        <f t="shared" si="529"/>
        <v>216796.79999999987</v>
      </c>
      <c r="H1237" s="1">
        <f t="shared" si="530"/>
        <v>1</v>
      </c>
      <c r="I1237" s="26">
        <f t="shared" si="531"/>
        <v>124060</v>
      </c>
      <c r="J1237" s="26">
        <f t="shared" si="532"/>
        <v>340856.79999999987</v>
      </c>
      <c r="S1237">
        <f t="shared" si="533"/>
        <v>11</v>
      </c>
    </row>
    <row r="1238" spans="1:19" x14ac:dyDescent="0.25">
      <c r="A1238" s="1">
        <v>74</v>
      </c>
      <c r="B1238" s="11">
        <v>6850</v>
      </c>
      <c r="C1238" s="11">
        <f t="shared" si="534"/>
        <v>19708.799999999988</v>
      </c>
      <c r="D1238" s="11">
        <f t="shared" si="535"/>
        <v>17760.799999999988</v>
      </c>
      <c r="E1238" s="22">
        <v>8798</v>
      </c>
      <c r="F1238" s="4">
        <f t="shared" si="528"/>
        <v>11</v>
      </c>
      <c r="G1238" s="25">
        <f t="shared" si="529"/>
        <v>195368.79999999987</v>
      </c>
      <c r="H1238" s="1">
        <f t="shared" si="530"/>
        <v>1</v>
      </c>
      <c r="I1238" s="26">
        <f t="shared" si="531"/>
        <v>124060</v>
      </c>
      <c r="J1238" s="26">
        <f t="shared" si="532"/>
        <v>319428.79999999987</v>
      </c>
      <c r="S1238">
        <f t="shared" si="533"/>
        <v>11</v>
      </c>
    </row>
    <row r="1239" spans="1:19" x14ac:dyDescent="0.25">
      <c r="A1239" s="1">
        <v>75</v>
      </c>
      <c r="B1239" s="11">
        <v>0</v>
      </c>
      <c r="C1239" s="11">
        <f t="shared" si="534"/>
        <v>17760.799999999988</v>
      </c>
      <c r="D1239" s="11">
        <f t="shared" si="535"/>
        <v>6136.7999999999884</v>
      </c>
      <c r="E1239" s="22">
        <v>11624</v>
      </c>
      <c r="F1239" s="4">
        <f t="shared" si="528"/>
        <v>11</v>
      </c>
      <c r="G1239" s="25">
        <f t="shared" si="529"/>
        <v>67504.799999999872</v>
      </c>
      <c r="H1239" s="1">
        <f t="shared" si="530"/>
        <v>0</v>
      </c>
      <c r="I1239" s="26">
        <f t="shared" si="531"/>
        <v>0</v>
      </c>
      <c r="J1239" s="26">
        <f t="shared" si="532"/>
        <v>67504.799999999872</v>
      </c>
      <c r="S1239">
        <f t="shared" si="533"/>
        <v>11</v>
      </c>
    </row>
    <row r="1240" spans="1:19" x14ac:dyDescent="0.25">
      <c r="A1240" s="1">
        <v>76</v>
      </c>
      <c r="B1240" s="11">
        <v>12427.2</v>
      </c>
      <c r="C1240" s="11">
        <f t="shared" si="534"/>
        <v>6136.7999999999884</v>
      </c>
      <c r="D1240" s="11">
        <f t="shared" si="535"/>
        <v>9160.9999999999891</v>
      </c>
      <c r="E1240" s="22">
        <v>9403</v>
      </c>
      <c r="F1240" s="4">
        <f t="shared" si="528"/>
        <v>11</v>
      </c>
      <c r="G1240" s="25">
        <f t="shared" si="529"/>
        <v>100770.99999999988</v>
      </c>
      <c r="H1240" s="1">
        <f t="shared" si="530"/>
        <v>1</v>
      </c>
      <c r="I1240" s="26">
        <f t="shared" si="531"/>
        <v>124060</v>
      </c>
      <c r="J1240" s="26">
        <f t="shared" si="532"/>
        <v>224830.99999999988</v>
      </c>
      <c r="S1240">
        <f t="shared" si="533"/>
        <v>11</v>
      </c>
    </row>
    <row r="1241" spans="1:19" x14ac:dyDescent="0.25">
      <c r="A1241" s="1">
        <v>77</v>
      </c>
      <c r="B1241" s="11">
        <v>7440</v>
      </c>
      <c r="C1241" s="11">
        <f t="shared" si="534"/>
        <v>9160.9999999999891</v>
      </c>
      <c r="D1241" s="11">
        <f t="shared" si="535"/>
        <v>6312.9999999999891</v>
      </c>
      <c r="E1241" s="22">
        <v>10288</v>
      </c>
      <c r="F1241" s="4">
        <f t="shared" si="528"/>
        <v>11</v>
      </c>
      <c r="G1241" s="25">
        <f t="shared" si="529"/>
        <v>69442.999999999884</v>
      </c>
      <c r="H1241" s="1">
        <f t="shared" si="530"/>
        <v>1</v>
      </c>
      <c r="I1241" s="26">
        <f t="shared" si="531"/>
        <v>124060</v>
      </c>
      <c r="J1241" s="26">
        <f t="shared" si="532"/>
        <v>193502.99999999988</v>
      </c>
      <c r="S1241">
        <f t="shared" si="533"/>
        <v>11</v>
      </c>
    </row>
    <row r="1242" spans="1:19" x14ac:dyDescent="0.25">
      <c r="A1242" s="1">
        <v>78</v>
      </c>
      <c r="B1242" s="11">
        <v>13810</v>
      </c>
      <c r="C1242" s="11">
        <f t="shared" si="534"/>
        <v>6312.9999999999891</v>
      </c>
      <c r="D1242" s="11">
        <f t="shared" si="535"/>
        <v>8927.9999999999891</v>
      </c>
      <c r="E1242" s="22">
        <v>11195</v>
      </c>
      <c r="F1242" s="4">
        <f t="shared" si="528"/>
        <v>11</v>
      </c>
      <c r="G1242" s="25">
        <f t="shared" si="529"/>
        <v>98207.999999999884</v>
      </c>
      <c r="H1242" s="1">
        <f t="shared" si="530"/>
        <v>1</v>
      </c>
      <c r="I1242" s="26">
        <f t="shared" si="531"/>
        <v>124060</v>
      </c>
      <c r="J1242" s="26">
        <f t="shared" si="532"/>
        <v>222267.99999999988</v>
      </c>
      <c r="S1242">
        <f t="shared" si="533"/>
        <v>12</v>
      </c>
    </row>
    <row r="1243" spans="1:19" x14ac:dyDescent="0.25">
      <c r="A1243" s="1">
        <v>79</v>
      </c>
      <c r="B1243" s="11">
        <v>0</v>
      </c>
      <c r="C1243" s="11">
        <f t="shared" si="534"/>
        <v>8927.9999999999891</v>
      </c>
      <c r="D1243" s="11">
        <f t="shared" si="535"/>
        <v>8927.9999999999891</v>
      </c>
      <c r="E1243" s="22">
        <v>0</v>
      </c>
      <c r="F1243" s="4">
        <f t="shared" si="528"/>
        <v>11</v>
      </c>
      <c r="G1243" s="25">
        <f t="shared" si="529"/>
        <v>98207.999999999884</v>
      </c>
      <c r="H1243" s="1">
        <f t="shared" si="530"/>
        <v>0</v>
      </c>
      <c r="I1243" s="26">
        <f t="shared" si="531"/>
        <v>0</v>
      </c>
      <c r="J1243" s="26">
        <f t="shared" si="532"/>
        <v>98207.999999999884</v>
      </c>
      <c r="S1243">
        <f t="shared" si="533"/>
        <v>12</v>
      </c>
    </row>
    <row r="1244" spans="1:19" x14ac:dyDescent="0.25">
      <c r="A1244" s="1">
        <v>80</v>
      </c>
      <c r="B1244" s="11">
        <v>15740</v>
      </c>
      <c r="C1244" s="11">
        <f t="shared" si="534"/>
        <v>8927.9999999999891</v>
      </c>
      <c r="D1244" s="11">
        <f t="shared" si="535"/>
        <v>24667.999999999989</v>
      </c>
      <c r="E1244" s="22">
        <v>0</v>
      </c>
      <c r="F1244" s="4">
        <f t="shared" si="528"/>
        <v>11</v>
      </c>
      <c r="G1244" s="25">
        <f t="shared" si="529"/>
        <v>271347.99999999988</v>
      </c>
      <c r="H1244" s="1">
        <f t="shared" si="530"/>
        <v>1</v>
      </c>
      <c r="I1244" s="26">
        <f t="shared" si="531"/>
        <v>124060</v>
      </c>
      <c r="J1244" s="26">
        <f t="shared" si="532"/>
        <v>395407.99999999988</v>
      </c>
      <c r="S1244">
        <f t="shared" si="533"/>
        <v>12</v>
      </c>
    </row>
    <row r="1245" spans="1:19" x14ac:dyDescent="0.25">
      <c r="A1245" s="1">
        <v>81</v>
      </c>
      <c r="B1245" s="11">
        <v>0</v>
      </c>
      <c r="C1245" s="11">
        <f t="shared" si="534"/>
        <v>24667.999999999989</v>
      </c>
      <c r="D1245" s="11">
        <f t="shared" si="535"/>
        <v>24667.999999999989</v>
      </c>
      <c r="E1245" s="22">
        <v>0</v>
      </c>
      <c r="F1245" s="4">
        <f t="shared" si="528"/>
        <v>11</v>
      </c>
      <c r="G1245" s="25">
        <f t="shared" si="529"/>
        <v>271347.99999999988</v>
      </c>
      <c r="H1245" s="1">
        <f t="shared" si="530"/>
        <v>0</v>
      </c>
      <c r="I1245" s="26">
        <f t="shared" si="531"/>
        <v>0</v>
      </c>
      <c r="J1245" s="26">
        <f t="shared" si="532"/>
        <v>271347.99999999988</v>
      </c>
      <c r="S1245">
        <f t="shared" si="533"/>
        <v>12</v>
      </c>
    </row>
    <row r="1246" spans="1:19" x14ac:dyDescent="0.25">
      <c r="A1246" s="1">
        <v>82</v>
      </c>
      <c r="B1246" s="11">
        <v>0</v>
      </c>
      <c r="C1246" s="11">
        <f t="shared" si="534"/>
        <v>24667.999999999989</v>
      </c>
      <c r="D1246" s="11">
        <f t="shared" si="535"/>
        <v>24667.999999999989</v>
      </c>
      <c r="E1246" s="22">
        <v>0</v>
      </c>
      <c r="F1246" s="4">
        <f t="shared" si="528"/>
        <v>11</v>
      </c>
      <c r="G1246" s="25">
        <f t="shared" si="529"/>
        <v>271347.99999999988</v>
      </c>
      <c r="H1246" s="1">
        <f t="shared" si="530"/>
        <v>0</v>
      </c>
      <c r="I1246" s="26">
        <f t="shared" si="531"/>
        <v>0</v>
      </c>
      <c r="J1246" s="26">
        <f t="shared" si="532"/>
        <v>271347.99999999988</v>
      </c>
      <c r="S1246">
        <f t="shared" si="533"/>
        <v>12</v>
      </c>
    </row>
    <row r="1247" spans="1:19" x14ac:dyDescent="0.25">
      <c r="A1247" s="1">
        <v>83</v>
      </c>
      <c r="B1247" s="11">
        <v>0</v>
      </c>
      <c r="C1247" s="11">
        <f t="shared" si="534"/>
        <v>24667.999999999989</v>
      </c>
      <c r="D1247" s="11">
        <f t="shared" si="535"/>
        <v>24667.999999999989</v>
      </c>
      <c r="E1247" s="22">
        <v>0</v>
      </c>
      <c r="F1247" s="4">
        <f t="shared" si="528"/>
        <v>11</v>
      </c>
      <c r="G1247" s="25">
        <f t="shared" si="529"/>
        <v>271347.99999999988</v>
      </c>
      <c r="H1247" s="1">
        <f t="shared" si="530"/>
        <v>0</v>
      </c>
      <c r="I1247" s="26">
        <f t="shared" si="531"/>
        <v>0</v>
      </c>
      <c r="J1247" s="26">
        <f t="shared" si="532"/>
        <v>271347.99999999988</v>
      </c>
      <c r="S1247">
        <f t="shared" si="533"/>
        <v>12</v>
      </c>
    </row>
    <row r="1248" spans="1:19" x14ac:dyDescent="0.25">
      <c r="A1248" s="1">
        <v>84</v>
      </c>
      <c r="B1248" s="11">
        <v>3960</v>
      </c>
      <c r="C1248" s="11">
        <f t="shared" si="534"/>
        <v>24667.999999999989</v>
      </c>
      <c r="D1248" s="11">
        <f t="shared" si="535"/>
        <v>28627.999999999989</v>
      </c>
      <c r="E1248" s="22">
        <v>0</v>
      </c>
      <c r="F1248" s="4">
        <f t="shared" si="528"/>
        <v>11</v>
      </c>
      <c r="G1248" s="25">
        <f t="shared" si="529"/>
        <v>314907.99999999988</v>
      </c>
      <c r="H1248" s="1">
        <f t="shared" si="530"/>
        <v>1</v>
      </c>
      <c r="I1248" s="26">
        <f t="shared" si="531"/>
        <v>124060</v>
      </c>
      <c r="J1248" s="26">
        <f t="shared" si="532"/>
        <v>438967.99999999988</v>
      </c>
      <c r="S1248">
        <f t="shared" si="533"/>
        <v>12</v>
      </c>
    </row>
    <row r="1249" spans="1:19" x14ac:dyDescent="0.25">
      <c r="A1249" s="1">
        <v>85</v>
      </c>
      <c r="B1249" s="11">
        <v>3500</v>
      </c>
      <c r="C1249" s="11">
        <f t="shared" si="534"/>
        <v>28627.999999999989</v>
      </c>
      <c r="D1249" s="11">
        <f t="shared" si="535"/>
        <v>32127.999999999989</v>
      </c>
      <c r="E1249" s="22">
        <v>0</v>
      </c>
      <c r="F1249" s="4">
        <f t="shared" si="528"/>
        <v>11</v>
      </c>
      <c r="G1249" s="25">
        <f t="shared" si="529"/>
        <v>353407.99999999988</v>
      </c>
      <c r="H1249" s="1">
        <f t="shared" si="530"/>
        <v>1</v>
      </c>
      <c r="I1249" s="26">
        <f t="shared" si="531"/>
        <v>124060</v>
      </c>
      <c r="J1249" s="26">
        <f t="shared" si="532"/>
        <v>477467.99999999988</v>
      </c>
      <c r="S1249">
        <f t="shared" si="533"/>
        <v>13</v>
      </c>
    </row>
    <row r="1250" spans="1:19" x14ac:dyDescent="0.25">
      <c r="A1250" s="1">
        <v>86</v>
      </c>
      <c r="B1250" s="11">
        <v>0</v>
      </c>
      <c r="C1250" s="11">
        <f t="shared" si="534"/>
        <v>32127.999999999989</v>
      </c>
      <c r="D1250" s="11">
        <f t="shared" si="535"/>
        <v>32127.999999999989</v>
      </c>
      <c r="E1250" s="22">
        <v>0</v>
      </c>
      <c r="F1250" s="4">
        <f t="shared" si="528"/>
        <v>11</v>
      </c>
      <c r="G1250" s="25">
        <f t="shared" si="529"/>
        <v>353407.99999999988</v>
      </c>
      <c r="H1250" s="1">
        <f t="shared" si="530"/>
        <v>0</v>
      </c>
      <c r="I1250" s="26">
        <f t="shared" si="531"/>
        <v>0</v>
      </c>
      <c r="J1250" s="26">
        <f t="shared" si="532"/>
        <v>353407.99999999988</v>
      </c>
      <c r="S1250">
        <f t="shared" si="533"/>
        <v>13</v>
      </c>
    </row>
    <row r="1251" spans="1:19" x14ac:dyDescent="0.25">
      <c r="A1251" s="1">
        <v>87</v>
      </c>
      <c r="B1251" s="11">
        <v>12950</v>
      </c>
      <c r="C1251" s="11">
        <f t="shared" si="534"/>
        <v>32127.999999999989</v>
      </c>
      <c r="D1251" s="11">
        <f t="shared" si="535"/>
        <v>32208.999999999985</v>
      </c>
      <c r="E1251" s="22">
        <v>12869</v>
      </c>
      <c r="F1251" s="4">
        <f t="shared" si="528"/>
        <v>11</v>
      </c>
      <c r="G1251" s="25">
        <f t="shared" si="529"/>
        <v>354298.99999999983</v>
      </c>
      <c r="H1251" s="1">
        <f t="shared" si="530"/>
        <v>1</v>
      </c>
      <c r="I1251" s="26">
        <f t="shared" si="531"/>
        <v>124060</v>
      </c>
      <c r="J1251" s="26">
        <f t="shared" si="532"/>
        <v>478358.99999999983</v>
      </c>
      <c r="S1251">
        <f t="shared" si="533"/>
        <v>13</v>
      </c>
    </row>
    <row r="1252" spans="1:19" x14ac:dyDescent="0.25">
      <c r="A1252" s="1">
        <v>88</v>
      </c>
      <c r="B1252" s="11">
        <v>10210</v>
      </c>
      <c r="C1252" s="11">
        <f t="shared" si="534"/>
        <v>32208.999999999985</v>
      </c>
      <c r="D1252" s="11">
        <f t="shared" si="535"/>
        <v>29939.999999999985</v>
      </c>
      <c r="E1252" s="22">
        <v>12479</v>
      </c>
      <c r="F1252" s="4">
        <f t="shared" si="528"/>
        <v>11</v>
      </c>
      <c r="G1252" s="25">
        <f t="shared" si="529"/>
        <v>329339.99999999983</v>
      </c>
      <c r="H1252" s="1">
        <f t="shared" si="530"/>
        <v>1</v>
      </c>
      <c r="I1252" s="26">
        <f t="shared" si="531"/>
        <v>124060</v>
      </c>
      <c r="J1252" s="26">
        <f t="shared" si="532"/>
        <v>453399.99999999983</v>
      </c>
      <c r="O1252">
        <f>O1254/$M$1167</f>
        <v>22</v>
      </c>
      <c r="S1252">
        <f t="shared" si="533"/>
        <v>13</v>
      </c>
    </row>
    <row r="1253" spans="1:19" x14ac:dyDescent="0.25">
      <c r="A1253" s="1">
        <v>89</v>
      </c>
      <c r="B1253" s="11">
        <v>12540</v>
      </c>
      <c r="C1253" s="11">
        <f t="shared" si="534"/>
        <v>29939.999999999985</v>
      </c>
      <c r="D1253" s="11">
        <f t="shared" si="535"/>
        <v>32320.999999999985</v>
      </c>
      <c r="E1253" s="22">
        <v>10159</v>
      </c>
      <c r="F1253" s="4">
        <f t="shared" si="528"/>
        <v>11</v>
      </c>
      <c r="G1253" s="25">
        <f t="shared" si="529"/>
        <v>355530.99999999983</v>
      </c>
      <c r="H1253" s="1">
        <f t="shared" si="530"/>
        <v>1</v>
      </c>
      <c r="I1253" s="26">
        <f t="shared" si="531"/>
        <v>124060</v>
      </c>
      <c r="J1253" s="26">
        <f t="shared" si="532"/>
        <v>479590.99999999983</v>
      </c>
      <c r="S1253">
        <f t="shared" si="533"/>
        <v>13</v>
      </c>
    </row>
    <row r="1254" spans="1:19" ht="15.75" thickBot="1" x14ac:dyDescent="0.3">
      <c r="A1254" s="29">
        <v>90</v>
      </c>
      <c r="B1254" s="21">
        <v>0</v>
      </c>
      <c r="C1254" s="21">
        <f t="shared" si="534"/>
        <v>32320.999999999985</v>
      </c>
      <c r="D1254" s="21">
        <f t="shared" si="535"/>
        <v>20822.999999999985</v>
      </c>
      <c r="E1254" s="21">
        <v>11498</v>
      </c>
      <c r="F1254" s="4">
        <f t="shared" si="528"/>
        <v>11</v>
      </c>
      <c r="G1254" s="43">
        <f t="shared" si="529"/>
        <v>229052.99999999983</v>
      </c>
      <c r="H1254" s="29">
        <f t="shared" si="530"/>
        <v>0</v>
      </c>
      <c r="I1254" s="26">
        <f t="shared" si="531"/>
        <v>0</v>
      </c>
      <c r="J1254" s="30">
        <f t="shared" si="532"/>
        <v>229052.99999999983</v>
      </c>
      <c r="K1254" s="31">
        <f>SUM(J1224:J1254)</f>
        <v>12270486.799999997</v>
      </c>
      <c r="L1254" s="32" t="s">
        <v>114</v>
      </c>
      <c r="M1254" s="28">
        <f>SUM(G1224:G1254)</f>
        <v>9541166.799999997</v>
      </c>
      <c r="N1254" s="33" t="s">
        <v>70</v>
      </c>
      <c r="O1254" s="34">
        <f>SUM(I1224:I1254)</f>
        <v>2729320</v>
      </c>
      <c r="S1254">
        <f t="shared" si="533"/>
        <v>13</v>
      </c>
    </row>
    <row r="1255" spans="1:19" x14ac:dyDescent="0.25">
      <c r="A1255" s="36">
        <v>91</v>
      </c>
      <c r="B1255" s="22">
        <v>7500</v>
      </c>
      <c r="C1255" s="22">
        <f t="shared" si="534"/>
        <v>20822.999999999985</v>
      </c>
      <c r="D1255" s="22">
        <f t="shared" si="535"/>
        <v>18647.999999999985</v>
      </c>
      <c r="E1255" s="22">
        <v>9675</v>
      </c>
      <c r="F1255" s="4">
        <f t="shared" si="528"/>
        <v>11</v>
      </c>
      <c r="G1255" s="44">
        <f t="shared" si="529"/>
        <v>205127.99999999983</v>
      </c>
      <c r="H1255" s="36">
        <f t="shared" si="530"/>
        <v>1</v>
      </c>
      <c r="I1255" s="26">
        <f t="shared" si="531"/>
        <v>124060</v>
      </c>
      <c r="J1255" s="37">
        <f t="shared" si="532"/>
        <v>329187.99999999983</v>
      </c>
      <c r="S1255">
        <f t="shared" si="533"/>
        <v>13</v>
      </c>
    </row>
    <row r="1256" spans="1:19" x14ac:dyDescent="0.25">
      <c r="A1256" s="1">
        <v>92</v>
      </c>
      <c r="B1256" s="11">
        <v>7492</v>
      </c>
      <c r="C1256" s="11">
        <f t="shared" si="534"/>
        <v>18647.999999999985</v>
      </c>
      <c r="D1256" s="11">
        <f t="shared" si="535"/>
        <v>15424.999999999985</v>
      </c>
      <c r="E1256" s="22">
        <v>10715</v>
      </c>
      <c r="F1256" s="4">
        <f t="shared" si="528"/>
        <v>11</v>
      </c>
      <c r="G1256" s="25">
        <f t="shared" si="529"/>
        <v>169674.99999999983</v>
      </c>
      <c r="H1256" s="1">
        <f t="shared" si="530"/>
        <v>1</v>
      </c>
      <c r="I1256" s="26">
        <f t="shared" si="531"/>
        <v>124060</v>
      </c>
      <c r="J1256" s="26">
        <f t="shared" si="532"/>
        <v>293734.99999999983</v>
      </c>
      <c r="S1256">
        <f t="shared" si="533"/>
        <v>14</v>
      </c>
    </row>
    <row r="1257" spans="1:19" x14ac:dyDescent="0.25">
      <c r="A1257" s="1">
        <v>93</v>
      </c>
      <c r="B1257" s="11">
        <v>0</v>
      </c>
      <c r="C1257" s="11">
        <f t="shared" si="534"/>
        <v>15424.999999999985</v>
      </c>
      <c r="D1257" s="11">
        <f t="shared" si="535"/>
        <v>15424.999999999985</v>
      </c>
      <c r="E1257" s="22">
        <v>0</v>
      </c>
      <c r="F1257" s="4">
        <f t="shared" si="528"/>
        <v>11</v>
      </c>
      <c r="G1257" s="25">
        <f t="shared" si="529"/>
        <v>169674.99999999983</v>
      </c>
      <c r="H1257" s="1">
        <f t="shared" si="530"/>
        <v>0</v>
      </c>
      <c r="I1257" s="26">
        <f t="shared" si="531"/>
        <v>0</v>
      </c>
      <c r="J1257" s="26">
        <f t="shared" si="532"/>
        <v>169674.99999999983</v>
      </c>
      <c r="S1257">
        <f t="shared" si="533"/>
        <v>14</v>
      </c>
    </row>
    <row r="1258" spans="1:19" x14ac:dyDescent="0.25">
      <c r="A1258" s="1">
        <v>94</v>
      </c>
      <c r="B1258" s="11">
        <v>15060</v>
      </c>
      <c r="C1258" s="11">
        <f t="shared" si="534"/>
        <v>15424.999999999985</v>
      </c>
      <c r="D1258" s="11">
        <f t="shared" si="535"/>
        <v>18522.999999999985</v>
      </c>
      <c r="E1258" s="22">
        <v>11962</v>
      </c>
      <c r="F1258" s="4">
        <f t="shared" si="528"/>
        <v>11</v>
      </c>
      <c r="G1258" s="25">
        <f t="shared" si="529"/>
        <v>203752.99999999983</v>
      </c>
      <c r="H1258" s="1">
        <f t="shared" si="530"/>
        <v>1</v>
      </c>
      <c r="I1258" s="26">
        <f t="shared" si="531"/>
        <v>124060</v>
      </c>
      <c r="J1258" s="26">
        <f t="shared" si="532"/>
        <v>327812.99999999983</v>
      </c>
      <c r="S1258">
        <f t="shared" si="533"/>
        <v>14</v>
      </c>
    </row>
    <row r="1259" spans="1:19" x14ac:dyDescent="0.25">
      <c r="A1259" s="1">
        <v>95</v>
      </c>
      <c r="B1259" s="11">
        <v>8268</v>
      </c>
      <c r="C1259" s="11">
        <f t="shared" si="534"/>
        <v>18522.999999999985</v>
      </c>
      <c r="D1259" s="11">
        <f t="shared" si="535"/>
        <v>15901.999999999985</v>
      </c>
      <c r="E1259" s="22">
        <v>10889</v>
      </c>
      <c r="F1259" s="4">
        <f t="shared" si="528"/>
        <v>11</v>
      </c>
      <c r="G1259" s="25">
        <f t="shared" si="529"/>
        <v>174921.99999999983</v>
      </c>
      <c r="H1259" s="1">
        <f t="shared" si="530"/>
        <v>1</v>
      </c>
      <c r="I1259" s="26">
        <f t="shared" si="531"/>
        <v>124060</v>
      </c>
      <c r="J1259" s="26">
        <f t="shared" si="532"/>
        <v>298981.99999999983</v>
      </c>
      <c r="S1259">
        <f t="shared" si="533"/>
        <v>14</v>
      </c>
    </row>
    <row r="1260" spans="1:19" x14ac:dyDescent="0.25">
      <c r="A1260" s="1">
        <v>96</v>
      </c>
      <c r="B1260" s="11">
        <v>0</v>
      </c>
      <c r="C1260" s="11">
        <f t="shared" si="534"/>
        <v>15901.999999999985</v>
      </c>
      <c r="D1260" s="11">
        <f t="shared" si="535"/>
        <v>5842.9999999999854</v>
      </c>
      <c r="E1260" s="22">
        <v>10059</v>
      </c>
      <c r="F1260" s="4">
        <f t="shared" si="528"/>
        <v>11</v>
      </c>
      <c r="G1260" s="25">
        <f t="shared" si="529"/>
        <v>64272.99999999984</v>
      </c>
      <c r="H1260" s="1">
        <f t="shared" si="530"/>
        <v>0</v>
      </c>
      <c r="I1260" s="26">
        <f t="shared" si="531"/>
        <v>0</v>
      </c>
      <c r="J1260" s="26">
        <f t="shared" si="532"/>
        <v>64272.99999999984</v>
      </c>
      <c r="S1260">
        <f t="shared" si="533"/>
        <v>14</v>
      </c>
    </row>
    <row r="1261" spans="1:19" x14ac:dyDescent="0.25">
      <c r="A1261" s="1">
        <v>97</v>
      </c>
      <c r="B1261" s="11">
        <v>27474</v>
      </c>
      <c r="C1261" s="11">
        <f t="shared" si="534"/>
        <v>5842.9999999999854</v>
      </c>
      <c r="D1261" s="11">
        <f t="shared" si="535"/>
        <v>22565.999999999985</v>
      </c>
      <c r="E1261" s="22">
        <v>10751</v>
      </c>
      <c r="F1261" s="4">
        <f t="shared" si="528"/>
        <v>11</v>
      </c>
      <c r="G1261" s="25">
        <f t="shared" si="529"/>
        <v>248225.99999999983</v>
      </c>
      <c r="H1261" s="1">
        <f t="shared" si="530"/>
        <v>1</v>
      </c>
      <c r="I1261" s="26">
        <f t="shared" si="531"/>
        <v>124060</v>
      </c>
      <c r="J1261" s="26">
        <f t="shared" si="532"/>
        <v>372285.99999999983</v>
      </c>
      <c r="S1261">
        <f t="shared" si="533"/>
        <v>14</v>
      </c>
    </row>
    <row r="1262" spans="1:19" x14ac:dyDescent="0.25">
      <c r="A1262" s="1">
        <v>98</v>
      </c>
      <c r="B1262" s="11">
        <v>6467</v>
      </c>
      <c r="C1262" s="11">
        <f t="shared" si="534"/>
        <v>22565.999999999985</v>
      </c>
      <c r="D1262" s="11">
        <f t="shared" si="535"/>
        <v>18381.999999999985</v>
      </c>
      <c r="E1262" s="22">
        <v>10651</v>
      </c>
      <c r="F1262" s="4">
        <f t="shared" si="528"/>
        <v>11</v>
      </c>
      <c r="G1262" s="25">
        <f t="shared" si="529"/>
        <v>202201.99999999983</v>
      </c>
      <c r="H1262" s="1">
        <f t="shared" si="530"/>
        <v>1</v>
      </c>
      <c r="I1262" s="26">
        <f t="shared" si="531"/>
        <v>124060</v>
      </c>
      <c r="J1262" s="26">
        <f t="shared" si="532"/>
        <v>326261.99999999983</v>
      </c>
      <c r="S1262">
        <f t="shared" si="533"/>
        <v>14</v>
      </c>
    </row>
    <row r="1263" spans="1:19" x14ac:dyDescent="0.25">
      <c r="A1263" s="1">
        <v>99</v>
      </c>
      <c r="B1263" s="11">
        <v>25208.799999999999</v>
      </c>
      <c r="C1263" s="11">
        <f t="shared" si="534"/>
        <v>18381.999999999985</v>
      </c>
      <c r="D1263" s="11">
        <f t="shared" si="535"/>
        <v>34379.799999999988</v>
      </c>
      <c r="E1263" s="22">
        <v>9211</v>
      </c>
      <c r="F1263" s="4">
        <f t="shared" si="528"/>
        <v>11</v>
      </c>
      <c r="G1263" s="25">
        <f t="shared" si="529"/>
        <v>378177.79999999987</v>
      </c>
      <c r="H1263" s="1">
        <f t="shared" si="530"/>
        <v>1</v>
      </c>
      <c r="I1263" s="26">
        <f t="shared" si="531"/>
        <v>124060</v>
      </c>
      <c r="J1263" s="26">
        <f t="shared" si="532"/>
        <v>502237.79999999987</v>
      </c>
      <c r="S1263">
        <f t="shared" si="533"/>
        <v>15</v>
      </c>
    </row>
    <row r="1264" spans="1:19" x14ac:dyDescent="0.25">
      <c r="A1264" s="1">
        <v>100</v>
      </c>
      <c r="B1264" s="11">
        <v>4830</v>
      </c>
      <c r="C1264" s="11">
        <f t="shared" si="534"/>
        <v>34379.799999999988</v>
      </c>
      <c r="D1264" s="11">
        <f t="shared" si="535"/>
        <v>39209.799999999988</v>
      </c>
      <c r="E1264" s="22">
        <v>0</v>
      </c>
      <c r="F1264" s="4">
        <f t="shared" si="528"/>
        <v>11</v>
      </c>
      <c r="G1264" s="25">
        <f t="shared" si="529"/>
        <v>431307.79999999987</v>
      </c>
      <c r="H1264" s="1">
        <f t="shared" si="530"/>
        <v>1</v>
      </c>
      <c r="I1264" s="26">
        <f t="shared" si="531"/>
        <v>124060</v>
      </c>
      <c r="J1264" s="26">
        <f t="shared" si="532"/>
        <v>555367.79999999981</v>
      </c>
      <c r="S1264">
        <f t="shared" si="533"/>
        <v>15</v>
      </c>
    </row>
    <row r="1265" spans="1:19" x14ac:dyDescent="0.25">
      <c r="A1265" s="1">
        <v>101</v>
      </c>
      <c r="B1265" s="11">
        <v>0</v>
      </c>
      <c r="C1265" s="11">
        <f t="shared" si="534"/>
        <v>39209.799999999988</v>
      </c>
      <c r="D1265" s="11">
        <f t="shared" si="535"/>
        <v>27696.799999999988</v>
      </c>
      <c r="E1265" s="22">
        <v>11513</v>
      </c>
      <c r="F1265" s="4">
        <f t="shared" si="528"/>
        <v>11</v>
      </c>
      <c r="G1265" s="25">
        <f t="shared" si="529"/>
        <v>304664.79999999987</v>
      </c>
      <c r="H1265" s="1">
        <f t="shared" si="530"/>
        <v>0</v>
      </c>
      <c r="I1265" s="26">
        <f t="shared" si="531"/>
        <v>0</v>
      </c>
      <c r="J1265" s="26">
        <f t="shared" si="532"/>
        <v>304664.79999999987</v>
      </c>
      <c r="S1265">
        <f t="shared" si="533"/>
        <v>15</v>
      </c>
    </row>
    <row r="1266" spans="1:19" x14ac:dyDescent="0.25">
      <c r="A1266" s="1">
        <v>102</v>
      </c>
      <c r="B1266" s="11">
        <v>8787.2000000000007</v>
      </c>
      <c r="C1266" s="11">
        <f t="shared" si="534"/>
        <v>27696.799999999988</v>
      </c>
      <c r="D1266" s="11">
        <f t="shared" si="535"/>
        <v>25673.999999999985</v>
      </c>
      <c r="E1266" s="22">
        <v>10810</v>
      </c>
      <c r="F1266" s="4">
        <f t="shared" si="528"/>
        <v>11</v>
      </c>
      <c r="G1266" s="25">
        <f t="shared" si="529"/>
        <v>282413.99999999983</v>
      </c>
      <c r="H1266" s="1">
        <f t="shared" si="530"/>
        <v>1</v>
      </c>
      <c r="I1266" s="26">
        <f t="shared" si="531"/>
        <v>124060</v>
      </c>
      <c r="J1266" s="26">
        <f t="shared" si="532"/>
        <v>406473.99999999983</v>
      </c>
      <c r="S1266">
        <f t="shared" si="533"/>
        <v>15</v>
      </c>
    </row>
    <row r="1267" spans="1:19" x14ac:dyDescent="0.25">
      <c r="A1267" s="1">
        <v>103</v>
      </c>
      <c r="B1267" s="11">
        <v>14380</v>
      </c>
      <c r="C1267" s="11">
        <f t="shared" si="534"/>
        <v>25673.999999999985</v>
      </c>
      <c r="D1267" s="11">
        <f t="shared" si="535"/>
        <v>29646.999999999985</v>
      </c>
      <c r="E1267" s="22">
        <v>10407</v>
      </c>
      <c r="F1267" s="4">
        <f t="shared" si="528"/>
        <v>11</v>
      </c>
      <c r="G1267" s="25">
        <f t="shared" si="529"/>
        <v>326116.99999999983</v>
      </c>
      <c r="H1267" s="1">
        <f t="shared" si="530"/>
        <v>1</v>
      </c>
      <c r="I1267" s="26">
        <f t="shared" si="531"/>
        <v>124060</v>
      </c>
      <c r="J1267" s="26">
        <f t="shared" si="532"/>
        <v>450176.99999999983</v>
      </c>
      <c r="S1267">
        <f t="shared" si="533"/>
        <v>15</v>
      </c>
    </row>
    <row r="1268" spans="1:19" x14ac:dyDescent="0.25">
      <c r="A1268" s="1">
        <v>104</v>
      </c>
      <c r="B1268" s="11">
        <v>28102</v>
      </c>
      <c r="C1268" s="11">
        <f t="shared" si="534"/>
        <v>29646.999999999985</v>
      </c>
      <c r="D1268" s="11">
        <f t="shared" si="535"/>
        <v>46515.999999999985</v>
      </c>
      <c r="E1268" s="22">
        <v>11233</v>
      </c>
      <c r="F1268" s="4">
        <f t="shared" si="528"/>
        <v>11</v>
      </c>
      <c r="G1268" s="25">
        <f t="shared" si="529"/>
        <v>511675.99999999983</v>
      </c>
      <c r="H1268" s="1">
        <f t="shared" si="530"/>
        <v>1</v>
      </c>
      <c r="I1268" s="26">
        <f t="shared" si="531"/>
        <v>124060</v>
      </c>
      <c r="J1268" s="26">
        <f t="shared" si="532"/>
        <v>635735.99999999977</v>
      </c>
      <c r="S1268">
        <f t="shared" si="533"/>
        <v>15</v>
      </c>
    </row>
    <row r="1269" spans="1:19" x14ac:dyDescent="0.25">
      <c r="A1269" s="1">
        <v>105</v>
      </c>
      <c r="B1269" s="11">
        <v>5463.2</v>
      </c>
      <c r="C1269" s="11">
        <f t="shared" si="534"/>
        <v>46515.999999999985</v>
      </c>
      <c r="D1269" s="11">
        <f t="shared" si="535"/>
        <v>51979.199999999983</v>
      </c>
      <c r="E1269" s="22">
        <v>0</v>
      </c>
      <c r="F1269" s="4">
        <f t="shared" si="528"/>
        <v>11</v>
      </c>
      <c r="G1269" s="25">
        <f t="shared" si="529"/>
        <v>571771.19999999984</v>
      </c>
      <c r="H1269" s="1">
        <f t="shared" si="530"/>
        <v>1</v>
      </c>
      <c r="I1269" s="26">
        <f t="shared" si="531"/>
        <v>124060</v>
      </c>
      <c r="J1269" s="26">
        <f t="shared" si="532"/>
        <v>695831.19999999984</v>
      </c>
      <c r="S1269">
        <f t="shared" si="533"/>
        <v>15</v>
      </c>
    </row>
    <row r="1270" spans="1:19" x14ac:dyDescent="0.25">
      <c r="A1270" s="1">
        <v>106</v>
      </c>
      <c r="B1270" s="11">
        <v>3050</v>
      </c>
      <c r="C1270" s="11">
        <f t="shared" si="534"/>
        <v>51979.199999999983</v>
      </c>
      <c r="D1270" s="11">
        <f t="shared" si="535"/>
        <v>45742.199999999983</v>
      </c>
      <c r="E1270" s="22">
        <v>9287</v>
      </c>
      <c r="F1270" s="4">
        <f t="shared" si="528"/>
        <v>11</v>
      </c>
      <c r="G1270" s="25">
        <f t="shared" si="529"/>
        <v>503164.19999999984</v>
      </c>
      <c r="H1270" s="1">
        <f t="shared" si="530"/>
        <v>1</v>
      </c>
      <c r="I1270" s="26">
        <f t="shared" si="531"/>
        <v>124060</v>
      </c>
      <c r="J1270" s="26">
        <f t="shared" si="532"/>
        <v>627224.19999999984</v>
      </c>
      <c r="S1270">
        <f t="shared" si="533"/>
        <v>16</v>
      </c>
    </row>
    <row r="1271" spans="1:19" x14ac:dyDescent="0.25">
      <c r="A1271" s="1">
        <v>107</v>
      </c>
      <c r="B1271" s="11">
        <v>0</v>
      </c>
      <c r="C1271" s="11">
        <f t="shared" si="534"/>
        <v>45742.199999999983</v>
      </c>
      <c r="D1271" s="11">
        <f t="shared" si="535"/>
        <v>45742.199999999983</v>
      </c>
      <c r="E1271" s="22">
        <v>0</v>
      </c>
      <c r="F1271" s="4">
        <f t="shared" si="528"/>
        <v>11</v>
      </c>
      <c r="G1271" s="25">
        <f t="shared" si="529"/>
        <v>503164.19999999984</v>
      </c>
      <c r="H1271" s="1">
        <f t="shared" si="530"/>
        <v>0</v>
      </c>
      <c r="I1271" s="26">
        <f t="shared" si="531"/>
        <v>0</v>
      </c>
      <c r="J1271" s="26">
        <f t="shared" si="532"/>
        <v>503164.19999999984</v>
      </c>
      <c r="S1271">
        <f t="shared" si="533"/>
        <v>16</v>
      </c>
    </row>
    <row r="1272" spans="1:19" x14ac:dyDescent="0.25">
      <c r="A1272" s="1">
        <v>108</v>
      </c>
      <c r="B1272" s="11">
        <v>0</v>
      </c>
      <c r="C1272" s="11">
        <f t="shared" si="534"/>
        <v>45742.199999999983</v>
      </c>
      <c r="D1272" s="11">
        <f t="shared" si="535"/>
        <v>34523.199999999983</v>
      </c>
      <c r="E1272" s="22">
        <v>11219</v>
      </c>
      <c r="F1272" s="4">
        <f t="shared" si="528"/>
        <v>11</v>
      </c>
      <c r="G1272" s="25">
        <f t="shared" si="529"/>
        <v>379755.19999999984</v>
      </c>
      <c r="H1272" s="1">
        <f t="shared" si="530"/>
        <v>0</v>
      </c>
      <c r="I1272" s="26">
        <f t="shared" si="531"/>
        <v>0</v>
      </c>
      <c r="J1272" s="26">
        <f t="shared" si="532"/>
        <v>379755.19999999984</v>
      </c>
      <c r="S1272">
        <f t="shared" si="533"/>
        <v>16</v>
      </c>
    </row>
    <row r="1273" spans="1:19" x14ac:dyDescent="0.25">
      <c r="A1273" s="1">
        <v>109</v>
      </c>
      <c r="B1273" s="11">
        <v>6853.2</v>
      </c>
      <c r="C1273" s="11">
        <f t="shared" si="534"/>
        <v>34523.199999999983</v>
      </c>
      <c r="D1273" s="11">
        <f t="shared" si="535"/>
        <v>31581.39999999998</v>
      </c>
      <c r="E1273" s="22">
        <v>9795</v>
      </c>
      <c r="F1273" s="4">
        <f t="shared" si="528"/>
        <v>11</v>
      </c>
      <c r="G1273" s="25">
        <f t="shared" si="529"/>
        <v>347395.39999999979</v>
      </c>
      <c r="H1273" s="1">
        <f t="shared" si="530"/>
        <v>1</v>
      </c>
      <c r="I1273" s="26">
        <f t="shared" si="531"/>
        <v>124060</v>
      </c>
      <c r="J1273" s="26">
        <f t="shared" si="532"/>
        <v>471455.39999999979</v>
      </c>
      <c r="S1273">
        <f t="shared" si="533"/>
        <v>16</v>
      </c>
    </row>
    <row r="1274" spans="1:19" x14ac:dyDescent="0.25">
      <c r="A1274" s="1">
        <v>110</v>
      </c>
      <c r="B1274" s="11">
        <v>8800</v>
      </c>
      <c r="C1274" s="11">
        <f t="shared" si="534"/>
        <v>31581.39999999998</v>
      </c>
      <c r="D1274" s="11">
        <f t="shared" si="535"/>
        <v>27854.39999999998</v>
      </c>
      <c r="E1274" s="22">
        <v>12527</v>
      </c>
      <c r="F1274" s="4">
        <f t="shared" si="528"/>
        <v>11</v>
      </c>
      <c r="G1274" s="25">
        <f t="shared" si="529"/>
        <v>306398.39999999979</v>
      </c>
      <c r="H1274" s="1">
        <f t="shared" si="530"/>
        <v>1</v>
      </c>
      <c r="I1274" s="26">
        <f t="shared" si="531"/>
        <v>124060</v>
      </c>
      <c r="J1274" s="26">
        <f t="shared" si="532"/>
        <v>430458.39999999979</v>
      </c>
      <c r="S1274">
        <f t="shared" si="533"/>
        <v>16</v>
      </c>
    </row>
    <row r="1275" spans="1:19" x14ac:dyDescent="0.25">
      <c r="A1275" s="1">
        <v>111</v>
      </c>
      <c r="B1275" s="11">
        <v>10620</v>
      </c>
      <c r="C1275" s="11">
        <f t="shared" si="534"/>
        <v>27854.39999999998</v>
      </c>
      <c r="D1275" s="11">
        <f t="shared" si="535"/>
        <v>27463.39999999998</v>
      </c>
      <c r="E1275" s="22">
        <v>11011</v>
      </c>
      <c r="F1275" s="4">
        <f t="shared" si="528"/>
        <v>11</v>
      </c>
      <c r="G1275" s="25">
        <f t="shared" si="529"/>
        <v>302097.39999999979</v>
      </c>
      <c r="H1275" s="1">
        <f t="shared" si="530"/>
        <v>1</v>
      </c>
      <c r="I1275" s="26">
        <f t="shared" si="531"/>
        <v>124060</v>
      </c>
      <c r="J1275" s="26">
        <f t="shared" si="532"/>
        <v>426157.39999999979</v>
      </c>
      <c r="S1275">
        <f t="shared" si="533"/>
        <v>16</v>
      </c>
    </row>
    <row r="1276" spans="1:19" x14ac:dyDescent="0.25">
      <c r="A1276" s="1">
        <v>112</v>
      </c>
      <c r="B1276" s="11">
        <v>20943.400000000001</v>
      </c>
      <c r="C1276" s="11">
        <f t="shared" si="534"/>
        <v>27463.39999999998</v>
      </c>
      <c r="D1276" s="11">
        <f t="shared" si="535"/>
        <v>38682.799999999981</v>
      </c>
      <c r="E1276" s="22">
        <v>9724</v>
      </c>
      <c r="F1276" s="4">
        <f t="shared" si="528"/>
        <v>11</v>
      </c>
      <c r="G1276" s="25">
        <f t="shared" si="529"/>
        <v>425510.79999999981</v>
      </c>
      <c r="H1276" s="1">
        <f t="shared" si="530"/>
        <v>1</v>
      </c>
      <c r="I1276" s="26">
        <f t="shared" si="531"/>
        <v>124060</v>
      </c>
      <c r="J1276" s="26">
        <f t="shared" si="532"/>
        <v>549570.79999999981</v>
      </c>
      <c r="S1276">
        <f t="shared" si="533"/>
        <v>16</v>
      </c>
    </row>
    <row r="1277" spans="1:19" x14ac:dyDescent="0.25">
      <c r="A1277" s="1">
        <v>113</v>
      </c>
      <c r="B1277" s="11">
        <v>18401.2</v>
      </c>
      <c r="C1277" s="11">
        <f t="shared" si="534"/>
        <v>38682.799999999981</v>
      </c>
      <c r="D1277" s="11">
        <f t="shared" si="535"/>
        <v>43543.999999999985</v>
      </c>
      <c r="E1277" s="22">
        <v>13540</v>
      </c>
      <c r="F1277" s="4">
        <f t="shared" si="528"/>
        <v>11</v>
      </c>
      <c r="G1277" s="25">
        <f t="shared" si="529"/>
        <v>478983.99999999983</v>
      </c>
      <c r="H1277" s="1">
        <f t="shared" si="530"/>
        <v>1</v>
      </c>
      <c r="I1277" s="26">
        <f t="shared" si="531"/>
        <v>124060</v>
      </c>
      <c r="J1277" s="26">
        <f t="shared" si="532"/>
        <v>603043.99999999977</v>
      </c>
      <c r="S1277">
        <f t="shared" si="533"/>
        <v>17</v>
      </c>
    </row>
    <row r="1278" spans="1:19" x14ac:dyDescent="0.25">
      <c r="A1278" s="1">
        <v>114</v>
      </c>
      <c r="B1278" s="11">
        <v>0</v>
      </c>
      <c r="C1278" s="11">
        <f t="shared" si="534"/>
        <v>43543.999999999985</v>
      </c>
      <c r="D1278" s="11">
        <f t="shared" si="535"/>
        <v>43543.999999999985</v>
      </c>
      <c r="E1278" s="22">
        <v>0</v>
      </c>
      <c r="F1278" s="4">
        <f t="shared" si="528"/>
        <v>11</v>
      </c>
      <c r="G1278" s="25">
        <f t="shared" si="529"/>
        <v>478983.99999999983</v>
      </c>
      <c r="H1278" s="1">
        <f t="shared" si="530"/>
        <v>0</v>
      </c>
      <c r="I1278" s="26">
        <f t="shared" si="531"/>
        <v>0</v>
      </c>
      <c r="J1278" s="26">
        <f t="shared" si="532"/>
        <v>478983.99999999983</v>
      </c>
      <c r="S1278">
        <f t="shared" si="533"/>
        <v>17</v>
      </c>
    </row>
    <row r="1279" spans="1:19" x14ac:dyDescent="0.25">
      <c r="A1279" s="1">
        <v>115</v>
      </c>
      <c r="B1279" s="11">
        <v>12690.2</v>
      </c>
      <c r="C1279" s="11">
        <f t="shared" si="534"/>
        <v>43543.999999999985</v>
      </c>
      <c r="D1279" s="11">
        <f t="shared" si="535"/>
        <v>43450.199999999983</v>
      </c>
      <c r="E1279" s="22">
        <v>12784</v>
      </c>
      <c r="F1279" s="4">
        <f t="shared" si="528"/>
        <v>11</v>
      </c>
      <c r="G1279" s="25">
        <f t="shared" si="529"/>
        <v>477952.19999999984</v>
      </c>
      <c r="H1279" s="1">
        <f t="shared" si="530"/>
        <v>1</v>
      </c>
      <c r="I1279" s="26">
        <f t="shared" si="531"/>
        <v>124060</v>
      </c>
      <c r="J1279" s="26">
        <f t="shared" si="532"/>
        <v>602012.19999999984</v>
      </c>
      <c r="S1279">
        <f t="shared" si="533"/>
        <v>17</v>
      </c>
    </row>
    <row r="1280" spans="1:19" x14ac:dyDescent="0.25">
      <c r="A1280" s="1">
        <v>116</v>
      </c>
      <c r="B1280" s="11">
        <v>31710</v>
      </c>
      <c r="C1280" s="11">
        <f t="shared" si="534"/>
        <v>43450.199999999983</v>
      </c>
      <c r="D1280" s="11">
        <f t="shared" si="535"/>
        <v>65325.199999999983</v>
      </c>
      <c r="E1280" s="22">
        <v>9835</v>
      </c>
      <c r="F1280" s="4">
        <f t="shared" si="528"/>
        <v>11</v>
      </c>
      <c r="G1280" s="25">
        <f t="shared" si="529"/>
        <v>718577.19999999984</v>
      </c>
      <c r="H1280" s="1">
        <f t="shared" si="530"/>
        <v>1</v>
      </c>
      <c r="I1280" s="26">
        <f t="shared" si="531"/>
        <v>124060</v>
      </c>
      <c r="J1280" s="26">
        <f t="shared" si="532"/>
        <v>842637.19999999984</v>
      </c>
      <c r="S1280">
        <f t="shared" si="533"/>
        <v>17</v>
      </c>
    </row>
    <row r="1281" spans="1:19" x14ac:dyDescent="0.25">
      <c r="A1281" s="1">
        <v>117</v>
      </c>
      <c r="B1281" s="11">
        <v>16285</v>
      </c>
      <c r="C1281" s="11">
        <f t="shared" si="534"/>
        <v>65325.199999999983</v>
      </c>
      <c r="D1281" s="11">
        <f t="shared" si="535"/>
        <v>70569.199999999983</v>
      </c>
      <c r="E1281" s="22">
        <v>11041</v>
      </c>
      <c r="F1281" s="4">
        <f t="shared" si="528"/>
        <v>11</v>
      </c>
      <c r="G1281" s="25">
        <f t="shared" si="529"/>
        <v>776261.19999999984</v>
      </c>
      <c r="H1281" s="1">
        <f t="shared" si="530"/>
        <v>1</v>
      </c>
      <c r="I1281" s="26">
        <f t="shared" si="531"/>
        <v>124060</v>
      </c>
      <c r="J1281" s="26">
        <f t="shared" si="532"/>
        <v>900321.19999999984</v>
      </c>
      <c r="S1281">
        <f t="shared" si="533"/>
        <v>17</v>
      </c>
    </row>
    <row r="1282" spans="1:19" x14ac:dyDescent="0.25">
      <c r="A1282" s="1">
        <v>118</v>
      </c>
      <c r="B1282" s="11">
        <v>14960</v>
      </c>
      <c r="C1282" s="11">
        <f t="shared" si="534"/>
        <v>70569.199999999983</v>
      </c>
      <c r="D1282" s="11">
        <f t="shared" si="535"/>
        <v>73009.199999999983</v>
      </c>
      <c r="E1282" s="22">
        <v>12520</v>
      </c>
      <c r="F1282" s="4">
        <f t="shared" si="528"/>
        <v>11</v>
      </c>
      <c r="G1282" s="25">
        <f t="shared" si="529"/>
        <v>803101.19999999984</v>
      </c>
      <c r="H1282" s="1">
        <f t="shared" si="530"/>
        <v>1</v>
      </c>
      <c r="I1282" s="26">
        <f t="shared" si="531"/>
        <v>124060</v>
      </c>
      <c r="J1282" s="26">
        <f t="shared" si="532"/>
        <v>927161.19999999984</v>
      </c>
      <c r="O1282">
        <f>O1284/$M$1167</f>
        <v>22</v>
      </c>
      <c r="S1282">
        <f t="shared" si="533"/>
        <v>17</v>
      </c>
    </row>
    <row r="1283" spans="1:19" x14ac:dyDescent="0.25">
      <c r="A1283" s="1">
        <v>119</v>
      </c>
      <c r="B1283" s="11">
        <v>0</v>
      </c>
      <c r="C1283" s="11">
        <f t="shared" si="534"/>
        <v>73009.199999999983</v>
      </c>
      <c r="D1283" s="11">
        <f t="shared" si="535"/>
        <v>60333.199999999983</v>
      </c>
      <c r="E1283" s="22">
        <v>12676</v>
      </c>
      <c r="F1283" s="4">
        <f t="shared" si="528"/>
        <v>11</v>
      </c>
      <c r="G1283" s="25">
        <f t="shared" si="529"/>
        <v>663665.19999999984</v>
      </c>
      <c r="H1283" s="1">
        <f t="shared" si="530"/>
        <v>0</v>
      </c>
      <c r="I1283" s="26">
        <f t="shared" si="531"/>
        <v>0</v>
      </c>
      <c r="J1283" s="26">
        <f t="shared" si="532"/>
        <v>663665.19999999984</v>
      </c>
      <c r="S1283">
        <f t="shared" si="533"/>
        <v>17</v>
      </c>
    </row>
    <row r="1284" spans="1:19" ht="15.75" thickBot="1" x14ac:dyDescent="0.3">
      <c r="A1284" s="29">
        <v>120</v>
      </c>
      <c r="B1284" s="21">
        <v>0</v>
      </c>
      <c r="C1284" s="21">
        <f t="shared" si="534"/>
        <v>60333.199999999983</v>
      </c>
      <c r="D1284" s="21">
        <f t="shared" si="535"/>
        <v>49459.199999999983</v>
      </c>
      <c r="E1284" s="21">
        <v>10874</v>
      </c>
      <c r="F1284" s="4">
        <f t="shared" si="528"/>
        <v>11</v>
      </c>
      <c r="G1284" s="43">
        <f t="shared" si="529"/>
        <v>544051.19999999984</v>
      </c>
      <c r="H1284" s="29">
        <f t="shared" si="530"/>
        <v>0</v>
      </c>
      <c r="I1284" s="26">
        <f t="shared" si="531"/>
        <v>0</v>
      </c>
      <c r="J1284" s="30">
        <f t="shared" si="532"/>
        <v>544051.19999999984</v>
      </c>
      <c r="K1284" s="31">
        <f>SUM(J1255:J1284)</f>
        <v>14682364.399999991</v>
      </c>
      <c r="L1284" s="32" t="s">
        <v>114</v>
      </c>
      <c r="M1284" s="28">
        <f>SUM(G1255:G1284)</f>
        <v>11953044.399999993</v>
      </c>
      <c r="N1284" s="33" t="s">
        <v>70</v>
      </c>
      <c r="O1284" s="34">
        <f>SUM(I1255:I1284)</f>
        <v>2729320</v>
      </c>
      <c r="S1284">
        <f t="shared" si="533"/>
        <v>18</v>
      </c>
    </row>
    <row r="1285" spans="1:19" x14ac:dyDescent="0.25">
      <c r="A1285" s="36">
        <v>121</v>
      </c>
      <c r="B1285" s="22">
        <v>0</v>
      </c>
      <c r="C1285" s="22">
        <f t="shared" si="534"/>
        <v>49459.199999999983</v>
      </c>
      <c r="D1285" s="22">
        <f t="shared" si="535"/>
        <v>49459.199999999983</v>
      </c>
      <c r="E1285" s="22">
        <v>0</v>
      </c>
      <c r="F1285" s="4">
        <f t="shared" si="528"/>
        <v>11</v>
      </c>
      <c r="G1285" s="44">
        <f t="shared" si="529"/>
        <v>544051.19999999984</v>
      </c>
      <c r="H1285" s="36">
        <f t="shared" si="530"/>
        <v>0</v>
      </c>
      <c r="I1285" s="26">
        <f t="shared" si="531"/>
        <v>0</v>
      </c>
      <c r="J1285" s="37">
        <f t="shared" si="532"/>
        <v>544051.19999999984</v>
      </c>
      <c r="S1285">
        <f t="shared" si="533"/>
        <v>18</v>
      </c>
    </row>
    <row r="1286" spans="1:19" x14ac:dyDescent="0.25">
      <c r="A1286" s="1">
        <v>122</v>
      </c>
      <c r="B1286" s="11">
        <v>0</v>
      </c>
      <c r="C1286" s="11">
        <f t="shared" si="534"/>
        <v>49459.199999999983</v>
      </c>
      <c r="D1286" s="11">
        <f t="shared" si="535"/>
        <v>49459.199999999983</v>
      </c>
      <c r="E1286" s="22">
        <v>0</v>
      </c>
      <c r="F1286" s="4">
        <f t="shared" si="528"/>
        <v>11</v>
      </c>
      <c r="G1286" s="25">
        <f t="shared" si="529"/>
        <v>544051.19999999984</v>
      </c>
      <c r="H1286" s="1">
        <f t="shared" si="530"/>
        <v>0</v>
      </c>
      <c r="I1286" s="26">
        <f t="shared" si="531"/>
        <v>0</v>
      </c>
      <c r="J1286" s="26">
        <f t="shared" si="532"/>
        <v>544051.19999999984</v>
      </c>
      <c r="S1286">
        <f t="shared" si="533"/>
        <v>18</v>
      </c>
    </row>
    <row r="1287" spans="1:19" x14ac:dyDescent="0.25">
      <c r="A1287" s="1">
        <v>123</v>
      </c>
      <c r="B1287" s="11">
        <v>0</v>
      </c>
      <c r="C1287" s="11">
        <f t="shared" si="534"/>
        <v>49459.199999999983</v>
      </c>
      <c r="D1287" s="11">
        <f t="shared" si="535"/>
        <v>49459.199999999983</v>
      </c>
      <c r="E1287" s="22">
        <v>0</v>
      </c>
      <c r="F1287" s="4">
        <f t="shared" si="528"/>
        <v>11</v>
      </c>
      <c r="G1287" s="25">
        <f t="shared" si="529"/>
        <v>544051.19999999984</v>
      </c>
      <c r="H1287" s="1">
        <f t="shared" si="530"/>
        <v>0</v>
      </c>
      <c r="I1287" s="26">
        <f t="shared" si="531"/>
        <v>0</v>
      </c>
      <c r="J1287" s="26">
        <f t="shared" si="532"/>
        <v>544051.19999999984</v>
      </c>
      <c r="S1287">
        <f t="shared" si="533"/>
        <v>18</v>
      </c>
    </row>
    <row r="1288" spans="1:19" x14ac:dyDescent="0.25">
      <c r="A1288" s="1">
        <v>124</v>
      </c>
      <c r="B1288" s="11">
        <v>0</v>
      </c>
      <c r="C1288" s="11">
        <f t="shared" si="534"/>
        <v>49459.199999999983</v>
      </c>
      <c r="D1288" s="11">
        <f t="shared" si="535"/>
        <v>36901.199999999983</v>
      </c>
      <c r="E1288" s="22">
        <v>12558</v>
      </c>
      <c r="F1288" s="4">
        <f t="shared" si="528"/>
        <v>11</v>
      </c>
      <c r="G1288" s="25">
        <f t="shared" si="529"/>
        <v>405913.19999999984</v>
      </c>
      <c r="H1288" s="1">
        <f t="shared" si="530"/>
        <v>0</v>
      </c>
      <c r="I1288" s="26">
        <f t="shared" si="531"/>
        <v>0</v>
      </c>
      <c r="J1288" s="26">
        <f t="shared" si="532"/>
        <v>405913.19999999984</v>
      </c>
      <c r="S1288">
        <f t="shared" si="533"/>
        <v>18</v>
      </c>
    </row>
    <row r="1289" spans="1:19" x14ac:dyDescent="0.25">
      <c r="A1289" s="1">
        <v>125</v>
      </c>
      <c r="B1289" s="11">
        <v>0</v>
      </c>
      <c r="C1289" s="11">
        <f t="shared" si="534"/>
        <v>36901.199999999983</v>
      </c>
      <c r="D1289" s="11">
        <f t="shared" si="535"/>
        <v>25215.199999999983</v>
      </c>
      <c r="E1289" s="22">
        <v>11686</v>
      </c>
      <c r="F1289" s="4">
        <f t="shared" si="528"/>
        <v>11</v>
      </c>
      <c r="G1289" s="25">
        <f t="shared" si="529"/>
        <v>277367.19999999984</v>
      </c>
      <c r="H1289" s="1">
        <f t="shared" si="530"/>
        <v>0</v>
      </c>
      <c r="I1289" s="26">
        <f t="shared" si="531"/>
        <v>0</v>
      </c>
      <c r="J1289" s="26">
        <f t="shared" si="532"/>
        <v>277367.19999999984</v>
      </c>
      <c r="S1289">
        <f t="shared" si="533"/>
        <v>18</v>
      </c>
    </row>
    <row r="1290" spans="1:19" x14ac:dyDescent="0.25">
      <c r="A1290" s="1">
        <v>126</v>
      </c>
      <c r="B1290" s="11">
        <v>0</v>
      </c>
      <c r="C1290" s="11">
        <f t="shared" si="534"/>
        <v>25215.199999999983</v>
      </c>
      <c r="D1290" s="11">
        <f t="shared" si="535"/>
        <v>13646.199999999983</v>
      </c>
      <c r="E1290" s="22">
        <v>11569</v>
      </c>
      <c r="F1290" s="4">
        <f t="shared" si="528"/>
        <v>11</v>
      </c>
      <c r="G1290" s="25">
        <f t="shared" si="529"/>
        <v>150108.19999999981</v>
      </c>
      <c r="H1290" s="1">
        <f t="shared" si="530"/>
        <v>0</v>
      </c>
      <c r="I1290" s="26">
        <f t="shared" si="531"/>
        <v>0</v>
      </c>
      <c r="J1290" s="26">
        <f t="shared" si="532"/>
        <v>150108.19999999981</v>
      </c>
      <c r="S1290">
        <f t="shared" si="533"/>
        <v>18</v>
      </c>
    </row>
    <row r="1291" spans="1:19" x14ac:dyDescent="0.25">
      <c r="A1291" s="1">
        <v>127</v>
      </c>
      <c r="B1291" s="11">
        <v>0</v>
      </c>
      <c r="C1291" s="11">
        <f t="shared" si="534"/>
        <v>13646.199999999983</v>
      </c>
      <c r="D1291" s="11">
        <f t="shared" si="535"/>
        <v>2273.1999999999825</v>
      </c>
      <c r="E1291" s="22">
        <v>11373</v>
      </c>
      <c r="F1291" s="4">
        <f t="shared" si="528"/>
        <v>11</v>
      </c>
      <c r="G1291" s="25">
        <f t="shared" si="529"/>
        <v>25005.199999999808</v>
      </c>
      <c r="H1291" s="1">
        <f t="shared" si="530"/>
        <v>0</v>
      </c>
      <c r="I1291" s="26">
        <f t="shared" si="531"/>
        <v>0</v>
      </c>
      <c r="J1291" s="26">
        <f t="shared" si="532"/>
        <v>25005.199999999808</v>
      </c>
      <c r="S1291">
        <f t="shared" si="533"/>
        <v>19</v>
      </c>
    </row>
    <row r="1292" spans="1:19" x14ac:dyDescent="0.25">
      <c r="A1292" s="1">
        <v>128</v>
      </c>
      <c r="B1292" s="11">
        <v>0</v>
      </c>
      <c r="C1292" s="11">
        <f t="shared" si="534"/>
        <v>2273.1999999999825</v>
      </c>
      <c r="D1292" s="11">
        <f t="shared" si="535"/>
        <v>2273.1999999999825</v>
      </c>
      <c r="E1292" s="22">
        <v>0</v>
      </c>
      <c r="F1292" s="4">
        <f t="shared" si="528"/>
        <v>11</v>
      </c>
      <c r="G1292" s="25">
        <f t="shared" si="529"/>
        <v>25005.199999999808</v>
      </c>
      <c r="H1292" s="1">
        <f t="shared" si="530"/>
        <v>0</v>
      </c>
      <c r="I1292" s="26">
        <f t="shared" si="531"/>
        <v>0</v>
      </c>
      <c r="J1292" s="26">
        <f t="shared" si="532"/>
        <v>25005.199999999808</v>
      </c>
      <c r="S1292">
        <f t="shared" si="533"/>
        <v>19</v>
      </c>
    </row>
    <row r="1293" spans="1:19" x14ac:dyDescent="0.25">
      <c r="A1293" s="1">
        <v>129</v>
      </c>
      <c r="B1293" s="11">
        <v>17460</v>
      </c>
      <c r="C1293" s="11">
        <f t="shared" si="534"/>
        <v>2273.1999999999825</v>
      </c>
      <c r="D1293" s="11">
        <f t="shared" si="535"/>
        <v>7853.1999999999825</v>
      </c>
      <c r="E1293" s="22">
        <v>11880</v>
      </c>
      <c r="F1293" s="4">
        <f t="shared" si="528"/>
        <v>11</v>
      </c>
      <c r="G1293" s="25">
        <f t="shared" si="529"/>
        <v>86385.199999999808</v>
      </c>
      <c r="H1293" s="1">
        <f t="shared" si="530"/>
        <v>1</v>
      </c>
      <c r="I1293" s="26">
        <f t="shared" si="531"/>
        <v>124060</v>
      </c>
      <c r="J1293" s="26">
        <f t="shared" si="532"/>
        <v>210445.19999999981</v>
      </c>
      <c r="S1293">
        <f t="shared" si="533"/>
        <v>19</v>
      </c>
    </row>
    <row r="1294" spans="1:19" x14ac:dyDescent="0.25">
      <c r="A1294" s="1">
        <v>130</v>
      </c>
      <c r="B1294" s="11">
        <v>14410</v>
      </c>
      <c r="C1294" s="11">
        <f t="shared" si="534"/>
        <v>7853.1999999999825</v>
      </c>
      <c r="D1294" s="11">
        <f t="shared" si="535"/>
        <v>11598.199999999983</v>
      </c>
      <c r="E1294" s="22">
        <v>10665</v>
      </c>
      <c r="F1294" s="4">
        <f t="shared" ref="F1294:F1357" si="536">$M$1166</f>
        <v>11</v>
      </c>
      <c r="G1294" s="25">
        <f t="shared" ref="G1294:G1357" si="537">D1294*F1294</f>
        <v>127580.19999999981</v>
      </c>
      <c r="H1294" s="1">
        <f t="shared" ref="H1294:H1357" si="538">IF(B1294=0,0,1)</f>
        <v>1</v>
      </c>
      <c r="I1294" s="26">
        <f t="shared" ref="I1294:I1357" si="539">H1294*$M$1167</f>
        <v>124060</v>
      </c>
      <c r="J1294" s="26">
        <f t="shared" ref="J1294:J1357" si="540">G1294+I1294</f>
        <v>251640.19999999981</v>
      </c>
      <c r="S1294">
        <f t="shared" ref="S1294:S1357" si="541">S1287+1</f>
        <v>19</v>
      </c>
    </row>
    <row r="1295" spans="1:19" x14ac:dyDescent="0.25">
      <c r="A1295" s="1">
        <v>131</v>
      </c>
      <c r="B1295" s="11">
        <v>5260</v>
      </c>
      <c r="C1295" s="11">
        <f t="shared" ref="C1295:C1358" si="542">D1294</f>
        <v>11598.199999999983</v>
      </c>
      <c r="D1295" s="11">
        <f t="shared" ref="D1295:D1358" si="543">C1295+B1295-E1295</f>
        <v>4733.1999999999825</v>
      </c>
      <c r="E1295" s="22">
        <v>12125</v>
      </c>
      <c r="F1295" s="4">
        <f t="shared" si="536"/>
        <v>11</v>
      </c>
      <c r="G1295" s="25">
        <f t="shared" si="537"/>
        <v>52065.199999999808</v>
      </c>
      <c r="H1295" s="1">
        <f t="shared" si="538"/>
        <v>1</v>
      </c>
      <c r="I1295" s="26">
        <f t="shared" si="539"/>
        <v>124060</v>
      </c>
      <c r="J1295" s="26">
        <f t="shared" si="540"/>
        <v>176125.19999999981</v>
      </c>
      <c r="S1295">
        <f t="shared" si="541"/>
        <v>19</v>
      </c>
    </row>
    <row r="1296" spans="1:19" x14ac:dyDescent="0.25">
      <c r="A1296" s="1">
        <v>132</v>
      </c>
      <c r="B1296" s="11">
        <v>14680</v>
      </c>
      <c r="C1296" s="11">
        <f t="shared" si="542"/>
        <v>4733.1999999999825</v>
      </c>
      <c r="D1296" s="11">
        <f t="shared" si="543"/>
        <v>8179.1999999999825</v>
      </c>
      <c r="E1296" s="22">
        <v>11234</v>
      </c>
      <c r="F1296" s="4">
        <f t="shared" si="536"/>
        <v>11</v>
      </c>
      <c r="G1296" s="25">
        <f t="shared" si="537"/>
        <v>89971.199999999808</v>
      </c>
      <c r="H1296" s="1">
        <f t="shared" si="538"/>
        <v>1</v>
      </c>
      <c r="I1296" s="26">
        <f t="shared" si="539"/>
        <v>124060</v>
      </c>
      <c r="J1296" s="26">
        <f t="shared" si="540"/>
        <v>214031.19999999981</v>
      </c>
      <c r="S1296">
        <f t="shared" si="541"/>
        <v>19</v>
      </c>
    </row>
    <row r="1297" spans="1:19" x14ac:dyDescent="0.25">
      <c r="A1297" s="1">
        <v>133</v>
      </c>
      <c r="B1297" s="11">
        <v>8042.9999999999991</v>
      </c>
      <c r="C1297" s="11">
        <f t="shared" si="542"/>
        <v>8179.1999999999825</v>
      </c>
      <c r="D1297" s="11">
        <f t="shared" si="543"/>
        <v>5169.1999999999825</v>
      </c>
      <c r="E1297" s="22">
        <v>11053</v>
      </c>
      <c r="F1297" s="4">
        <f t="shared" si="536"/>
        <v>11</v>
      </c>
      <c r="G1297" s="25">
        <f t="shared" si="537"/>
        <v>56861.199999999808</v>
      </c>
      <c r="H1297" s="1">
        <f t="shared" si="538"/>
        <v>1</v>
      </c>
      <c r="I1297" s="26">
        <f t="shared" si="539"/>
        <v>124060</v>
      </c>
      <c r="J1297" s="26">
        <f t="shared" si="540"/>
        <v>180921.19999999981</v>
      </c>
      <c r="S1297">
        <f t="shared" si="541"/>
        <v>19</v>
      </c>
    </row>
    <row r="1298" spans="1:19" x14ac:dyDescent="0.25">
      <c r="A1298" s="1">
        <v>134</v>
      </c>
      <c r="B1298" s="11">
        <v>11440</v>
      </c>
      <c r="C1298" s="11">
        <f t="shared" si="542"/>
        <v>5169.1999999999825</v>
      </c>
      <c r="D1298" s="11">
        <f t="shared" si="543"/>
        <v>6334.1999999999825</v>
      </c>
      <c r="E1298" s="22">
        <v>10275</v>
      </c>
      <c r="F1298" s="4">
        <f t="shared" si="536"/>
        <v>11</v>
      </c>
      <c r="G1298" s="25">
        <f t="shared" si="537"/>
        <v>69676.199999999808</v>
      </c>
      <c r="H1298" s="1">
        <f t="shared" si="538"/>
        <v>1</v>
      </c>
      <c r="I1298" s="26">
        <f t="shared" si="539"/>
        <v>124060</v>
      </c>
      <c r="J1298" s="26">
        <f t="shared" si="540"/>
        <v>193736.19999999981</v>
      </c>
      <c r="S1298">
        <f t="shared" si="541"/>
        <v>20</v>
      </c>
    </row>
    <row r="1299" spans="1:19" x14ac:dyDescent="0.25">
      <c r="A1299" s="1">
        <v>135</v>
      </c>
      <c r="B1299" s="11">
        <v>0</v>
      </c>
      <c r="C1299" s="11">
        <f t="shared" si="542"/>
        <v>6334.1999999999825</v>
      </c>
      <c r="D1299" s="11">
        <f t="shared" si="543"/>
        <v>6334.1999999999825</v>
      </c>
      <c r="E1299" s="22">
        <v>0</v>
      </c>
      <c r="F1299" s="4">
        <f t="shared" si="536"/>
        <v>11</v>
      </c>
      <c r="G1299" s="25">
        <f t="shared" si="537"/>
        <v>69676.199999999808</v>
      </c>
      <c r="H1299" s="1">
        <f t="shared" si="538"/>
        <v>0</v>
      </c>
      <c r="I1299" s="26">
        <f t="shared" si="539"/>
        <v>0</v>
      </c>
      <c r="J1299" s="26">
        <f t="shared" si="540"/>
        <v>69676.199999999808</v>
      </c>
      <c r="S1299">
        <f t="shared" si="541"/>
        <v>20</v>
      </c>
    </row>
    <row r="1300" spans="1:19" x14ac:dyDescent="0.25">
      <c r="A1300" s="1">
        <v>136</v>
      </c>
      <c r="B1300" s="11">
        <v>26077</v>
      </c>
      <c r="C1300" s="11">
        <f t="shared" si="542"/>
        <v>6334.1999999999825</v>
      </c>
      <c r="D1300" s="11">
        <f t="shared" si="543"/>
        <v>32411.199999999983</v>
      </c>
      <c r="E1300" s="22">
        <v>0</v>
      </c>
      <c r="F1300" s="4">
        <f t="shared" si="536"/>
        <v>11</v>
      </c>
      <c r="G1300" s="25">
        <f t="shared" si="537"/>
        <v>356523.19999999984</v>
      </c>
      <c r="H1300" s="1">
        <f t="shared" si="538"/>
        <v>1</v>
      </c>
      <c r="I1300" s="26">
        <f t="shared" si="539"/>
        <v>124060</v>
      </c>
      <c r="J1300" s="26">
        <f t="shared" si="540"/>
        <v>480583.19999999984</v>
      </c>
      <c r="S1300">
        <f t="shared" si="541"/>
        <v>20</v>
      </c>
    </row>
    <row r="1301" spans="1:19" x14ac:dyDescent="0.25">
      <c r="A1301" s="1">
        <v>137</v>
      </c>
      <c r="B1301" s="11">
        <v>25360</v>
      </c>
      <c r="C1301" s="11">
        <f t="shared" si="542"/>
        <v>32411.199999999983</v>
      </c>
      <c r="D1301" s="11">
        <f t="shared" si="543"/>
        <v>46927.199999999983</v>
      </c>
      <c r="E1301" s="22">
        <v>10844</v>
      </c>
      <c r="F1301" s="4">
        <f t="shared" si="536"/>
        <v>11</v>
      </c>
      <c r="G1301" s="25">
        <f t="shared" si="537"/>
        <v>516199.19999999984</v>
      </c>
      <c r="H1301" s="1">
        <f t="shared" si="538"/>
        <v>1</v>
      </c>
      <c r="I1301" s="26">
        <f t="shared" si="539"/>
        <v>124060</v>
      </c>
      <c r="J1301" s="26">
        <f t="shared" si="540"/>
        <v>640259.19999999984</v>
      </c>
      <c r="S1301">
        <f t="shared" si="541"/>
        <v>20</v>
      </c>
    </row>
    <row r="1302" spans="1:19" x14ac:dyDescent="0.25">
      <c r="A1302" s="1">
        <v>138</v>
      </c>
      <c r="B1302" s="11">
        <v>9950</v>
      </c>
      <c r="C1302" s="11">
        <f t="shared" si="542"/>
        <v>46927.199999999983</v>
      </c>
      <c r="D1302" s="11">
        <f t="shared" si="543"/>
        <v>44978.199999999983</v>
      </c>
      <c r="E1302" s="22">
        <v>11899</v>
      </c>
      <c r="F1302" s="4">
        <f t="shared" si="536"/>
        <v>11</v>
      </c>
      <c r="G1302" s="25">
        <f t="shared" si="537"/>
        <v>494760.19999999984</v>
      </c>
      <c r="H1302" s="1">
        <f t="shared" si="538"/>
        <v>1</v>
      </c>
      <c r="I1302" s="26">
        <f t="shared" si="539"/>
        <v>124060</v>
      </c>
      <c r="J1302" s="26">
        <f t="shared" si="540"/>
        <v>618820.19999999984</v>
      </c>
      <c r="S1302">
        <f t="shared" si="541"/>
        <v>20</v>
      </c>
    </row>
    <row r="1303" spans="1:19" x14ac:dyDescent="0.25">
      <c r="A1303" s="1">
        <v>139</v>
      </c>
      <c r="B1303" s="11">
        <v>12800</v>
      </c>
      <c r="C1303" s="11">
        <f t="shared" si="542"/>
        <v>44978.199999999983</v>
      </c>
      <c r="D1303" s="11">
        <f t="shared" si="543"/>
        <v>45029.199999999983</v>
      </c>
      <c r="E1303" s="22">
        <v>12749</v>
      </c>
      <c r="F1303" s="4">
        <f t="shared" si="536"/>
        <v>11</v>
      </c>
      <c r="G1303" s="25">
        <f t="shared" si="537"/>
        <v>495321.19999999984</v>
      </c>
      <c r="H1303" s="1">
        <f t="shared" si="538"/>
        <v>1</v>
      </c>
      <c r="I1303" s="26">
        <f t="shared" si="539"/>
        <v>124060</v>
      </c>
      <c r="J1303" s="26">
        <f t="shared" si="540"/>
        <v>619381.19999999984</v>
      </c>
      <c r="S1303">
        <f t="shared" si="541"/>
        <v>20</v>
      </c>
    </row>
    <row r="1304" spans="1:19" x14ac:dyDescent="0.25">
      <c r="A1304" s="1">
        <v>140</v>
      </c>
      <c r="B1304" s="11">
        <v>0</v>
      </c>
      <c r="C1304" s="11">
        <f t="shared" si="542"/>
        <v>45029.199999999983</v>
      </c>
      <c r="D1304" s="11">
        <f t="shared" si="543"/>
        <v>34224.199999999983</v>
      </c>
      <c r="E1304" s="22">
        <v>10805</v>
      </c>
      <c r="F1304" s="4">
        <f t="shared" si="536"/>
        <v>11</v>
      </c>
      <c r="G1304" s="25">
        <f t="shared" si="537"/>
        <v>376466.19999999984</v>
      </c>
      <c r="H1304" s="1">
        <f t="shared" si="538"/>
        <v>0</v>
      </c>
      <c r="I1304" s="26">
        <f t="shared" si="539"/>
        <v>0</v>
      </c>
      <c r="J1304" s="26">
        <f t="shared" si="540"/>
        <v>376466.19999999984</v>
      </c>
      <c r="S1304">
        <f t="shared" si="541"/>
        <v>20</v>
      </c>
    </row>
    <row r="1305" spans="1:19" x14ac:dyDescent="0.25">
      <c r="A1305" s="1">
        <v>141</v>
      </c>
      <c r="B1305" s="11">
        <v>8528</v>
      </c>
      <c r="C1305" s="11">
        <f t="shared" si="542"/>
        <v>34224.199999999983</v>
      </c>
      <c r="D1305" s="11">
        <f t="shared" si="543"/>
        <v>32281.199999999983</v>
      </c>
      <c r="E1305" s="22">
        <v>10471</v>
      </c>
      <c r="F1305" s="4">
        <f t="shared" si="536"/>
        <v>11</v>
      </c>
      <c r="G1305" s="25">
        <f t="shared" si="537"/>
        <v>355093.19999999984</v>
      </c>
      <c r="H1305" s="1">
        <f t="shared" si="538"/>
        <v>1</v>
      </c>
      <c r="I1305" s="26">
        <f t="shared" si="539"/>
        <v>124060</v>
      </c>
      <c r="J1305" s="26">
        <f t="shared" si="540"/>
        <v>479153.19999999984</v>
      </c>
      <c r="S1305">
        <f t="shared" si="541"/>
        <v>21</v>
      </c>
    </row>
    <row r="1306" spans="1:19" x14ac:dyDescent="0.25">
      <c r="A1306" s="1">
        <v>142</v>
      </c>
      <c r="B1306" s="11">
        <v>0</v>
      </c>
      <c r="C1306" s="11">
        <f t="shared" si="542"/>
        <v>32281.199999999983</v>
      </c>
      <c r="D1306" s="11">
        <f t="shared" si="543"/>
        <v>32281.199999999983</v>
      </c>
      <c r="E1306" s="22">
        <v>0</v>
      </c>
      <c r="F1306" s="4">
        <f t="shared" si="536"/>
        <v>11</v>
      </c>
      <c r="G1306" s="25">
        <f t="shared" si="537"/>
        <v>355093.19999999984</v>
      </c>
      <c r="H1306" s="1">
        <f t="shared" si="538"/>
        <v>0</v>
      </c>
      <c r="I1306" s="26">
        <f t="shared" si="539"/>
        <v>0</v>
      </c>
      <c r="J1306" s="26">
        <f t="shared" si="540"/>
        <v>355093.19999999984</v>
      </c>
      <c r="S1306">
        <f t="shared" si="541"/>
        <v>21</v>
      </c>
    </row>
    <row r="1307" spans="1:19" x14ac:dyDescent="0.25">
      <c r="A1307" s="1">
        <v>143</v>
      </c>
      <c r="B1307" s="11">
        <v>9341.7999999999993</v>
      </c>
      <c r="C1307" s="11">
        <f t="shared" si="542"/>
        <v>32281.199999999983</v>
      </c>
      <c r="D1307" s="11">
        <f t="shared" si="543"/>
        <v>31463.999999999985</v>
      </c>
      <c r="E1307" s="22">
        <v>10159</v>
      </c>
      <c r="F1307" s="4">
        <f t="shared" si="536"/>
        <v>11</v>
      </c>
      <c r="G1307" s="25">
        <f t="shared" si="537"/>
        <v>346103.99999999983</v>
      </c>
      <c r="H1307" s="1">
        <f t="shared" si="538"/>
        <v>1</v>
      </c>
      <c r="I1307" s="26">
        <f t="shared" si="539"/>
        <v>124060</v>
      </c>
      <c r="J1307" s="26">
        <f t="shared" si="540"/>
        <v>470163.99999999983</v>
      </c>
      <c r="S1307">
        <f t="shared" si="541"/>
        <v>21</v>
      </c>
    </row>
    <row r="1308" spans="1:19" x14ac:dyDescent="0.25">
      <c r="A1308" s="1">
        <v>144</v>
      </c>
      <c r="B1308" s="11">
        <v>23421.4</v>
      </c>
      <c r="C1308" s="11">
        <f t="shared" si="542"/>
        <v>31463.999999999985</v>
      </c>
      <c r="D1308" s="11">
        <f t="shared" si="543"/>
        <v>43976.399999999987</v>
      </c>
      <c r="E1308" s="22">
        <v>10909</v>
      </c>
      <c r="F1308" s="4">
        <f t="shared" si="536"/>
        <v>11</v>
      </c>
      <c r="G1308" s="25">
        <f t="shared" si="537"/>
        <v>483740.39999999985</v>
      </c>
      <c r="H1308" s="1">
        <f t="shared" si="538"/>
        <v>1</v>
      </c>
      <c r="I1308" s="26">
        <f t="shared" si="539"/>
        <v>124060</v>
      </c>
      <c r="J1308" s="26">
        <f t="shared" si="540"/>
        <v>607800.39999999991</v>
      </c>
      <c r="S1308">
        <f t="shared" si="541"/>
        <v>21</v>
      </c>
    </row>
    <row r="1309" spans="1:19" x14ac:dyDescent="0.25">
      <c r="A1309" s="1">
        <v>145</v>
      </c>
      <c r="B1309" s="11">
        <v>21968.799999999999</v>
      </c>
      <c r="C1309" s="11">
        <f t="shared" si="542"/>
        <v>43976.399999999987</v>
      </c>
      <c r="D1309" s="11">
        <f t="shared" si="543"/>
        <v>56858.199999999983</v>
      </c>
      <c r="E1309" s="22">
        <v>9087</v>
      </c>
      <c r="F1309" s="4">
        <f t="shared" si="536"/>
        <v>11</v>
      </c>
      <c r="G1309" s="25">
        <f t="shared" si="537"/>
        <v>625440.19999999984</v>
      </c>
      <c r="H1309" s="1">
        <f t="shared" si="538"/>
        <v>1</v>
      </c>
      <c r="I1309" s="26">
        <f t="shared" si="539"/>
        <v>124060</v>
      </c>
      <c r="J1309" s="26">
        <f t="shared" si="540"/>
        <v>749500.19999999984</v>
      </c>
      <c r="S1309">
        <f t="shared" si="541"/>
        <v>21</v>
      </c>
    </row>
    <row r="1310" spans="1:19" x14ac:dyDescent="0.25">
      <c r="A1310" s="1">
        <v>146</v>
      </c>
      <c r="B1310" s="11">
        <v>8092.0000000000009</v>
      </c>
      <c r="C1310" s="11">
        <f t="shared" si="542"/>
        <v>56858.199999999983</v>
      </c>
      <c r="D1310" s="11">
        <f t="shared" si="543"/>
        <v>64950.199999999983</v>
      </c>
      <c r="E1310" s="22">
        <v>0</v>
      </c>
      <c r="F1310" s="4">
        <f t="shared" si="536"/>
        <v>11</v>
      </c>
      <c r="G1310" s="25">
        <f t="shared" si="537"/>
        <v>714452.19999999984</v>
      </c>
      <c r="H1310" s="1">
        <f t="shared" si="538"/>
        <v>1</v>
      </c>
      <c r="I1310" s="26">
        <f t="shared" si="539"/>
        <v>124060</v>
      </c>
      <c r="J1310" s="26">
        <f t="shared" si="540"/>
        <v>838512.19999999984</v>
      </c>
      <c r="S1310">
        <f t="shared" si="541"/>
        <v>21</v>
      </c>
    </row>
    <row r="1311" spans="1:19" x14ac:dyDescent="0.25">
      <c r="A1311" s="1">
        <v>147</v>
      </c>
      <c r="B1311" s="11">
        <v>7127</v>
      </c>
      <c r="C1311" s="11">
        <f t="shared" si="542"/>
        <v>64950.199999999983</v>
      </c>
      <c r="D1311" s="11">
        <f t="shared" si="543"/>
        <v>60246.199999999983</v>
      </c>
      <c r="E1311" s="22">
        <v>11831</v>
      </c>
      <c r="F1311" s="4">
        <f t="shared" si="536"/>
        <v>11</v>
      </c>
      <c r="G1311" s="25">
        <f t="shared" si="537"/>
        <v>662708.19999999984</v>
      </c>
      <c r="H1311" s="1">
        <f t="shared" si="538"/>
        <v>1</v>
      </c>
      <c r="I1311" s="26">
        <f t="shared" si="539"/>
        <v>124060</v>
      </c>
      <c r="J1311" s="26">
        <f t="shared" si="540"/>
        <v>786768.19999999984</v>
      </c>
      <c r="S1311">
        <f t="shared" si="541"/>
        <v>21</v>
      </c>
    </row>
    <row r="1312" spans="1:19" x14ac:dyDescent="0.25">
      <c r="A1312" s="1">
        <v>148</v>
      </c>
      <c r="B1312" s="11">
        <v>10394.200000000001</v>
      </c>
      <c r="C1312" s="11">
        <f t="shared" si="542"/>
        <v>60246.199999999983</v>
      </c>
      <c r="D1312" s="11">
        <f t="shared" si="543"/>
        <v>70640.39999999998</v>
      </c>
      <c r="E1312" s="22">
        <v>0</v>
      </c>
      <c r="F1312" s="4">
        <f t="shared" si="536"/>
        <v>11</v>
      </c>
      <c r="G1312" s="25">
        <f t="shared" si="537"/>
        <v>777044.39999999979</v>
      </c>
      <c r="H1312" s="1">
        <f t="shared" si="538"/>
        <v>1</v>
      </c>
      <c r="I1312" s="26">
        <f t="shared" si="539"/>
        <v>124060</v>
      </c>
      <c r="J1312" s="26">
        <f t="shared" si="540"/>
        <v>901104.39999999979</v>
      </c>
      <c r="S1312">
        <f t="shared" si="541"/>
        <v>22</v>
      </c>
    </row>
    <row r="1313" spans="1:19" x14ac:dyDescent="0.25">
      <c r="A1313" s="1">
        <v>149</v>
      </c>
      <c r="B1313" s="11">
        <v>9322.4</v>
      </c>
      <c r="C1313" s="11">
        <f t="shared" si="542"/>
        <v>70640.39999999998</v>
      </c>
      <c r="D1313" s="11">
        <f t="shared" si="543"/>
        <v>79962.799999999974</v>
      </c>
      <c r="E1313" s="22">
        <v>0</v>
      </c>
      <c r="F1313" s="4">
        <f t="shared" si="536"/>
        <v>11</v>
      </c>
      <c r="G1313" s="25">
        <f t="shared" si="537"/>
        <v>879590.7999999997</v>
      </c>
      <c r="H1313" s="1">
        <f t="shared" si="538"/>
        <v>1</v>
      </c>
      <c r="I1313" s="26">
        <f t="shared" si="539"/>
        <v>124060</v>
      </c>
      <c r="J1313" s="26">
        <f t="shared" si="540"/>
        <v>1003650.7999999997</v>
      </c>
      <c r="O1313">
        <f>O1315/$M$1167</f>
        <v>20</v>
      </c>
      <c r="S1313">
        <f t="shared" si="541"/>
        <v>22</v>
      </c>
    </row>
    <row r="1314" spans="1:19" x14ac:dyDescent="0.25">
      <c r="A1314" s="1">
        <v>150</v>
      </c>
      <c r="B1314" s="11">
        <v>27742.6</v>
      </c>
      <c r="C1314" s="11">
        <f t="shared" si="542"/>
        <v>79962.799999999974</v>
      </c>
      <c r="D1314" s="11">
        <f t="shared" si="543"/>
        <v>107705.39999999997</v>
      </c>
      <c r="E1314" s="22">
        <v>0</v>
      </c>
      <c r="F1314" s="4">
        <f t="shared" si="536"/>
        <v>11</v>
      </c>
      <c r="G1314" s="25">
        <f t="shared" si="537"/>
        <v>1184759.3999999997</v>
      </c>
      <c r="H1314" s="1">
        <f t="shared" si="538"/>
        <v>1</v>
      </c>
      <c r="I1314" s="26">
        <f t="shared" si="539"/>
        <v>124060</v>
      </c>
      <c r="J1314" s="26">
        <f t="shared" si="540"/>
        <v>1308819.3999999997</v>
      </c>
      <c r="S1314">
        <f t="shared" si="541"/>
        <v>22</v>
      </c>
    </row>
    <row r="1315" spans="1:19" ht="15.75" thickBot="1" x14ac:dyDescent="0.3">
      <c r="A1315" s="29">
        <v>151</v>
      </c>
      <c r="B1315" s="21">
        <v>7138</v>
      </c>
      <c r="C1315" s="21">
        <f t="shared" si="542"/>
        <v>107705.39999999997</v>
      </c>
      <c r="D1315" s="21">
        <f t="shared" si="543"/>
        <v>114843.39999999997</v>
      </c>
      <c r="E1315" s="21">
        <v>0</v>
      </c>
      <c r="F1315" s="4">
        <f t="shared" si="536"/>
        <v>11</v>
      </c>
      <c r="G1315" s="43">
        <f t="shared" si="537"/>
        <v>1263277.3999999997</v>
      </c>
      <c r="H1315" s="29">
        <f t="shared" si="538"/>
        <v>1</v>
      </c>
      <c r="I1315" s="26">
        <f t="shared" si="539"/>
        <v>124060</v>
      </c>
      <c r="J1315" s="30">
        <f t="shared" si="540"/>
        <v>1387337.3999999997</v>
      </c>
      <c r="K1315" s="31">
        <f>SUM(J1285:J1315)</f>
        <v>15435541.399999995</v>
      </c>
      <c r="L1315" s="32" t="s">
        <v>114</v>
      </c>
      <c r="M1315" s="28">
        <f>SUM(G1285:G1315)</f>
        <v>12954341.399999997</v>
      </c>
      <c r="N1315" s="33" t="s">
        <v>70</v>
      </c>
      <c r="O1315" s="34">
        <f>SUM(I1285:I1315)</f>
        <v>2481200</v>
      </c>
      <c r="S1315">
        <f t="shared" si="541"/>
        <v>22</v>
      </c>
    </row>
    <row r="1316" spans="1:19" x14ac:dyDescent="0.25">
      <c r="A1316" s="36">
        <v>152</v>
      </c>
      <c r="B1316" s="22">
        <v>9473.6</v>
      </c>
      <c r="C1316" s="22">
        <f t="shared" si="542"/>
        <v>114843.39999999997</v>
      </c>
      <c r="D1316" s="22">
        <f t="shared" si="543"/>
        <v>124316.99999999997</v>
      </c>
      <c r="E1316" s="22">
        <v>0</v>
      </c>
      <c r="F1316" s="4">
        <f t="shared" si="536"/>
        <v>11</v>
      </c>
      <c r="G1316" s="44">
        <f t="shared" si="537"/>
        <v>1367486.9999999998</v>
      </c>
      <c r="H1316" s="36">
        <f t="shared" si="538"/>
        <v>1</v>
      </c>
      <c r="I1316" s="26">
        <f t="shared" si="539"/>
        <v>124060</v>
      </c>
      <c r="J1316" s="37">
        <f t="shared" si="540"/>
        <v>1491546.9999999998</v>
      </c>
      <c r="S1316">
        <f t="shared" si="541"/>
        <v>22</v>
      </c>
    </row>
    <row r="1317" spans="1:19" x14ac:dyDescent="0.25">
      <c r="A1317" s="1">
        <v>153</v>
      </c>
      <c r="B1317" s="11">
        <v>0</v>
      </c>
      <c r="C1317" s="11">
        <f t="shared" si="542"/>
        <v>124316.99999999997</v>
      </c>
      <c r="D1317" s="11">
        <f t="shared" si="543"/>
        <v>124316.99999999997</v>
      </c>
      <c r="E1317" s="22">
        <v>0</v>
      </c>
      <c r="F1317" s="4">
        <f t="shared" si="536"/>
        <v>11</v>
      </c>
      <c r="G1317" s="25">
        <f t="shared" si="537"/>
        <v>1367486.9999999998</v>
      </c>
      <c r="H1317" s="1">
        <f t="shared" si="538"/>
        <v>0</v>
      </c>
      <c r="I1317" s="26">
        <f t="shared" si="539"/>
        <v>0</v>
      </c>
      <c r="J1317" s="26">
        <f t="shared" si="540"/>
        <v>1367486.9999999998</v>
      </c>
      <c r="S1317">
        <f t="shared" si="541"/>
        <v>22</v>
      </c>
    </row>
    <row r="1318" spans="1:19" x14ac:dyDescent="0.25">
      <c r="A1318" s="1">
        <v>154</v>
      </c>
      <c r="B1318" s="11">
        <v>12325.2</v>
      </c>
      <c r="C1318" s="11">
        <f t="shared" si="542"/>
        <v>124316.99999999997</v>
      </c>
      <c r="D1318" s="11">
        <f t="shared" si="543"/>
        <v>136642.19999999998</v>
      </c>
      <c r="E1318" s="22">
        <v>0</v>
      </c>
      <c r="F1318" s="4">
        <f t="shared" si="536"/>
        <v>11</v>
      </c>
      <c r="G1318" s="25">
        <f t="shared" si="537"/>
        <v>1503064.1999999997</v>
      </c>
      <c r="H1318" s="1">
        <f t="shared" si="538"/>
        <v>1</v>
      </c>
      <c r="I1318" s="26">
        <f t="shared" si="539"/>
        <v>124060</v>
      </c>
      <c r="J1318" s="26">
        <f t="shared" si="540"/>
        <v>1627124.1999999997</v>
      </c>
      <c r="S1318">
        <f t="shared" si="541"/>
        <v>22</v>
      </c>
    </row>
    <row r="1319" spans="1:19" x14ac:dyDescent="0.25">
      <c r="A1319" s="1">
        <v>155</v>
      </c>
      <c r="B1319" s="11">
        <v>17106</v>
      </c>
      <c r="C1319" s="11">
        <f t="shared" si="542"/>
        <v>136642.19999999998</v>
      </c>
      <c r="D1319" s="11">
        <f t="shared" si="543"/>
        <v>153748.19999999998</v>
      </c>
      <c r="E1319" s="22">
        <v>0</v>
      </c>
      <c r="F1319" s="4">
        <f t="shared" si="536"/>
        <v>11</v>
      </c>
      <c r="G1319" s="25">
        <f t="shared" si="537"/>
        <v>1691230.1999999997</v>
      </c>
      <c r="H1319" s="1">
        <f t="shared" si="538"/>
        <v>1</v>
      </c>
      <c r="I1319" s="26">
        <f t="shared" si="539"/>
        <v>124060</v>
      </c>
      <c r="J1319" s="26">
        <f t="shared" si="540"/>
        <v>1815290.1999999997</v>
      </c>
      <c r="S1319">
        <f t="shared" si="541"/>
        <v>23</v>
      </c>
    </row>
    <row r="1320" spans="1:19" x14ac:dyDescent="0.25">
      <c r="A1320" s="1">
        <v>156</v>
      </c>
      <c r="B1320" s="11">
        <v>0</v>
      </c>
      <c r="C1320" s="11">
        <f t="shared" si="542"/>
        <v>153748.19999999998</v>
      </c>
      <c r="D1320" s="11">
        <f t="shared" si="543"/>
        <v>153748.19999999998</v>
      </c>
      <c r="E1320" s="22">
        <v>0</v>
      </c>
      <c r="F1320" s="4">
        <f t="shared" si="536"/>
        <v>11</v>
      </c>
      <c r="G1320" s="25">
        <f t="shared" si="537"/>
        <v>1691230.1999999997</v>
      </c>
      <c r="H1320" s="1">
        <f t="shared" si="538"/>
        <v>0</v>
      </c>
      <c r="I1320" s="26">
        <f t="shared" si="539"/>
        <v>0</v>
      </c>
      <c r="J1320" s="26">
        <f t="shared" si="540"/>
        <v>1691230.1999999997</v>
      </c>
      <c r="S1320">
        <f t="shared" si="541"/>
        <v>23</v>
      </c>
    </row>
    <row r="1321" spans="1:19" x14ac:dyDescent="0.25">
      <c r="A1321" s="1">
        <v>157</v>
      </c>
      <c r="B1321" s="11">
        <v>6319</v>
      </c>
      <c r="C1321" s="11">
        <f t="shared" si="542"/>
        <v>153748.19999999998</v>
      </c>
      <c r="D1321" s="11">
        <f t="shared" si="543"/>
        <v>148841.19999999998</v>
      </c>
      <c r="E1321" s="22">
        <v>11226</v>
      </c>
      <c r="F1321" s="4">
        <f t="shared" si="536"/>
        <v>11</v>
      </c>
      <c r="G1321" s="25">
        <f t="shared" si="537"/>
        <v>1637253.1999999997</v>
      </c>
      <c r="H1321" s="1">
        <f t="shared" si="538"/>
        <v>1</v>
      </c>
      <c r="I1321" s="26">
        <f t="shared" si="539"/>
        <v>124060</v>
      </c>
      <c r="J1321" s="26">
        <f t="shared" si="540"/>
        <v>1761313.1999999997</v>
      </c>
      <c r="S1321">
        <f t="shared" si="541"/>
        <v>23</v>
      </c>
    </row>
    <row r="1322" spans="1:19" x14ac:dyDescent="0.25">
      <c r="A1322" s="1">
        <v>158</v>
      </c>
      <c r="B1322" s="11">
        <v>9883</v>
      </c>
      <c r="C1322" s="11">
        <f t="shared" si="542"/>
        <v>148841.19999999998</v>
      </c>
      <c r="D1322" s="11">
        <f t="shared" si="543"/>
        <v>147885.19999999998</v>
      </c>
      <c r="E1322" s="22">
        <v>10839</v>
      </c>
      <c r="F1322" s="4">
        <f t="shared" si="536"/>
        <v>11</v>
      </c>
      <c r="G1322" s="25">
        <f t="shared" si="537"/>
        <v>1626737.1999999997</v>
      </c>
      <c r="H1322" s="1">
        <f t="shared" si="538"/>
        <v>1</v>
      </c>
      <c r="I1322" s="26">
        <f t="shared" si="539"/>
        <v>124060</v>
      </c>
      <c r="J1322" s="26">
        <f t="shared" si="540"/>
        <v>1750797.1999999997</v>
      </c>
      <c r="S1322">
        <f t="shared" si="541"/>
        <v>23</v>
      </c>
    </row>
    <row r="1323" spans="1:19" x14ac:dyDescent="0.25">
      <c r="A1323" s="1">
        <v>159</v>
      </c>
      <c r="B1323" s="11">
        <v>1500</v>
      </c>
      <c r="C1323" s="11">
        <f t="shared" si="542"/>
        <v>147885.19999999998</v>
      </c>
      <c r="D1323" s="11">
        <f t="shared" si="543"/>
        <v>137818.19999999998</v>
      </c>
      <c r="E1323" s="22">
        <v>11567</v>
      </c>
      <c r="F1323" s="4">
        <f t="shared" si="536"/>
        <v>11</v>
      </c>
      <c r="G1323" s="25">
        <f t="shared" si="537"/>
        <v>1516000.1999999997</v>
      </c>
      <c r="H1323" s="1">
        <f t="shared" si="538"/>
        <v>1</v>
      </c>
      <c r="I1323" s="26">
        <f t="shared" si="539"/>
        <v>124060</v>
      </c>
      <c r="J1323" s="26">
        <f t="shared" si="540"/>
        <v>1640060.1999999997</v>
      </c>
      <c r="S1323">
        <f t="shared" si="541"/>
        <v>23</v>
      </c>
    </row>
    <row r="1324" spans="1:19" x14ac:dyDescent="0.25">
      <c r="A1324" s="1">
        <v>160</v>
      </c>
      <c r="B1324" s="11">
        <v>10606.2</v>
      </c>
      <c r="C1324" s="11">
        <f t="shared" si="542"/>
        <v>137818.19999999998</v>
      </c>
      <c r="D1324" s="11">
        <f t="shared" si="543"/>
        <v>148424.4</v>
      </c>
      <c r="E1324" s="22">
        <v>0</v>
      </c>
      <c r="F1324" s="4">
        <f t="shared" si="536"/>
        <v>11</v>
      </c>
      <c r="G1324" s="25">
        <f t="shared" si="537"/>
        <v>1632668.4</v>
      </c>
      <c r="H1324" s="1">
        <f t="shared" si="538"/>
        <v>1</v>
      </c>
      <c r="I1324" s="26">
        <f t="shared" si="539"/>
        <v>124060</v>
      </c>
      <c r="J1324" s="26">
        <f t="shared" si="540"/>
        <v>1756728.4</v>
      </c>
      <c r="S1324">
        <f t="shared" si="541"/>
        <v>23</v>
      </c>
    </row>
    <row r="1325" spans="1:19" x14ac:dyDescent="0.25">
      <c r="A1325" s="1">
        <v>161</v>
      </c>
      <c r="B1325" s="11">
        <v>8540</v>
      </c>
      <c r="C1325" s="11">
        <f t="shared" si="542"/>
        <v>148424.4</v>
      </c>
      <c r="D1325" s="11">
        <f t="shared" si="543"/>
        <v>147964.4</v>
      </c>
      <c r="E1325" s="22">
        <v>9000</v>
      </c>
      <c r="F1325" s="4">
        <f t="shared" si="536"/>
        <v>11</v>
      </c>
      <c r="G1325" s="25">
        <f t="shared" si="537"/>
        <v>1627608.4</v>
      </c>
      <c r="H1325" s="1">
        <f t="shared" si="538"/>
        <v>1</v>
      </c>
      <c r="I1325" s="26">
        <f t="shared" si="539"/>
        <v>124060</v>
      </c>
      <c r="J1325" s="26">
        <f t="shared" si="540"/>
        <v>1751668.4</v>
      </c>
      <c r="S1325">
        <f t="shared" si="541"/>
        <v>23</v>
      </c>
    </row>
    <row r="1326" spans="1:19" x14ac:dyDescent="0.25">
      <c r="A1326" s="1">
        <v>162</v>
      </c>
      <c r="B1326" s="11">
        <v>25897.8</v>
      </c>
      <c r="C1326" s="11">
        <f t="shared" si="542"/>
        <v>147964.4</v>
      </c>
      <c r="D1326" s="11">
        <f t="shared" si="543"/>
        <v>163009.19999999998</v>
      </c>
      <c r="E1326" s="22">
        <v>10853</v>
      </c>
      <c r="F1326" s="4">
        <f t="shared" si="536"/>
        <v>11</v>
      </c>
      <c r="G1326" s="25">
        <f t="shared" si="537"/>
        <v>1793101.1999999997</v>
      </c>
      <c r="H1326" s="1">
        <f t="shared" si="538"/>
        <v>1</v>
      </c>
      <c r="I1326" s="26">
        <f t="shared" si="539"/>
        <v>124060</v>
      </c>
      <c r="J1326" s="26">
        <f t="shared" si="540"/>
        <v>1917161.1999999997</v>
      </c>
      <c r="S1326">
        <f t="shared" si="541"/>
        <v>24</v>
      </c>
    </row>
    <row r="1327" spans="1:19" x14ac:dyDescent="0.25">
      <c r="A1327" s="1">
        <v>163</v>
      </c>
      <c r="B1327" s="11">
        <v>0</v>
      </c>
      <c r="C1327" s="11">
        <f t="shared" si="542"/>
        <v>163009.19999999998</v>
      </c>
      <c r="D1327" s="11">
        <f t="shared" si="543"/>
        <v>163009.19999999998</v>
      </c>
      <c r="E1327" s="22">
        <v>0</v>
      </c>
      <c r="F1327" s="4">
        <f t="shared" si="536"/>
        <v>11</v>
      </c>
      <c r="G1327" s="25">
        <f t="shared" si="537"/>
        <v>1793101.1999999997</v>
      </c>
      <c r="H1327" s="1">
        <f t="shared" si="538"/>
        <v>0</v>
      </c>
      <c r="I1327" s="26">
        <f t="shared" si="539"/>
        <v>0</v>
      </c>
      <c r="J1327" s="26">
        <f t="shared" si="540"/>
        <v>1793101.1999999997</v>
      </c>
      <c r="S1327">
        <f t="shared" si="541"/>
        <v>24</v>
      </c>
    </row>
    <row r="1328" spans="1:19" x14ac:dyDescent="0.25">
      <c r="A1328" s="1">
        <v>164</v>
      </c>
      <c r="B1328" s="11">
        <v>13218.6</v>
      </c>
      <c r="C1328" s="11">
        <f t="shared" si="542"/>
        <v>163009.19999999998</v>
      </c>
      <c r="D1328" s="11">
        <f t="shared" si="543"/>
        <v>165447.79999999999</v>
      </c>
      <c r="E1328" s="22">
        <v>10780</v>
      </c>
      <c r="F1328" s="4">
        <f t="shared" si="536"/>
        <v>11</v>
      </c>
      <c r="G1328" s="25">
        <f t="shared" si="537"/>
        <v>1819925.7999999998</v>
      </c>
      <c r="H1328" s="1">
        <f t="shared" si="538"/>
        <v>1</v>
      </c>
      <c r="I1328" s="26">
        <f t="shared" si="539"/>
        <v>124060</v>
      </c>
      <c r="J1328" s="26">
        <f t="shared" si="540"/>
        <v>1943985.7999999998</v>
      </c>
      <c r="S1328">
        <f t="shared" si="541"/>
        <v>24</v>
      </c>
    </row>
    <row r="1329" spans="1:19" x14ac:dyDescent="0.25">
      <c r="A1329" s="1">
        <v>165</v>
      </c>
      <c r="B1329" s="11">
        <v>9377.2000000000007</v>
      </c>
      <c r="C1329" s="11">
        <f t="shared" si="542"/>
        <v>165447.79999999999</v>
      </c>
      <c r="D1329" s="11">
        <f t="shared" si="543"/>
        <v>163403</v>
      </c>
      <c r="E1329" s="22">
        <v>11422</v>
      </c>
      <c r="F1329" s="4">
        <f t="shared" si="536"/>
        <v>11</v>
      </c>
      <c r="G1329" s="25">
        <f t="shared" si="537"/>
        <v>1797433</v>
      </c>
      <c r="H1329" s="1">
        <f t="shared" si="538"/>
        <v>1</v>
      </c>
      <c r="I1329" s="26">
        <f t="shared" si="539"/>
        <v>124060</v>
      </c>
      <c r="J1329" s="26">
        <f t="shared" si="540"/>
        <v>1921493</v>
      </c>
      <c r="S1329">
        <f t="shared" si="541"/>
        <v>24</v>
      </c>
    </row>
    <row r="1330" spans="1:19" x14ac:dyDescent="0.25">
      <c r="A1330" s="1">
        <v>166</v>
      </c>
      <c r="B1330" s="11">
        <v>3570</v>
      </c>
      <c r="C1330" s="11">
        <f t="shared" si="542"/>
        <v>163403</v>
      </c>
      <c r="D1330" s="11">
        <f t="shared" si="543"/>
        <v>156667</v>
      </c>
      <c r="E1330" s="22">
        <v>10306</v>
      </c>
      <c r="F1330" s="4">
        <f t="shared" si="536"/>
        <v>11</v>
      </c>
      <c r="G1330" s="25">
        <f t="shared" si="537"/>
        <v>1723337</v>
      </c>
      <c r="H1330" s="1">
        <f t="shared" si="538"/>
        <v>1</v>
      </c>
      <c r="I1330" s="26">
        <f t="shared" si="539"/>
        <v>124060</v>
      </c>
      <c r="J1330" s="26">
        <f t="shared" si="540"/>
        <v>1847397</v>
      </c>
      <c r="S1330">
        <f t="shared" si="541"/>
        <v>24</v>
      </c>
    </row>
    <row r="1331" spans="1:19" x14ac:dyDescent="0.25">
      <c r="A1331" s="1">
        <v>167</v>
      </c>
      <c r="B1331" s="11">
        <v>5610</v>
      </c>
      <c r="C1331" s="11">
        <f t="shared" si="542"/>
        <v>156667</v>
      </c>
      <c r="D1331" s="11">
        <f t="shared" si="543"/>
        <v>150809</v>
      </c>
      <c r="E1331" s="22">
        <v>11468</v>
      </c>
      <c r="F1331" s="4">
        <f t="shared" si="536"/>
        <v>11</v>
      </c>
      <c r="G1331" s="25">
        <f t="shared" si="537"/>
        <v>1658899</v>
      </c>
      <c r="H1331" s="1">
        <f t="shared" si="538"/>
        <v>1</v>
      </c>
      <c r="I1331" s="26">
        <f t="shared" si="539"/>
        <v>124060</v>
      </c>
      <c r="J1331" s="26">
        <f t="shared" si="540"/>
        <v>1782959</v>
      </c>
      <c r="S1331">
        <f t="shared" si="541"/>
        <v>24</v>
      </c>
    </row>
    <row r="1332" spans="1:19" x14ac:dyDescent="0.25">
      <c r="A1332" s="1">
        <v>168</v>
      </c>
      <c r="B1332" s="11">
        <v>3270</v>
      </c>
      <c r="C1332" s="11">
        <f t="shared" si="542"/>
        <v>150809</v>
      </c>
      <c r="D1332" s="11">
        <f t="shared" si="543"/>
        <v>142373</v>
      </c>
      <c r="E1332" s="22">
        <v>11706</v>
      </c>
      <c r="F1332" s="4">
        <f t="shared" si="536"/>
        <v>11</v>
      </c>
      <c r="G1332" s="25">
        <f t="shared" si="537"/>
        <v>1566103</v>
      </c>
      <c r="H1332" s="1">
        <f t="shared" si="538"/>
        <v>1</v>
      </c>
      <c r="I1332" s="26">
        <f t="shared" si="539"/>
        <v>124060</v>
      </c>
      <c r="J1332" s="26">
        <f t="shared" si="540"/>
        <v>1690163</v>
      </c>
      <c r="S1332">
        <f t="shared" si="541"/>
        <v>24</v>
      </c>
    </row>
    <row r="1333" spans="1:19" x14ac:dyDescent="0.25">
      <c r="A1333" s="1">
        <v>169</v>
      </c>
      <c r="B1333" s="11">
        <v>0</v>
      </c>
      <c r="C1333" s="11">
        <f t="shared" si="542"/>
        <v>142373</v>
      </c>
      <c r="D1333" s="11">
        <f t="shared" si="543"/>
        <v>131118</v>
      </c>
      <c r="E1333" s="22">
        <v>11255</v>
      </c>
      <c r="F1333" s="4">
        <f t="shared" si="536"/>
        <v>11</v>
      </c>
      <c r="G1333" s="25">
        <f t="shared" si="537"/>
        <v>1442298</v>
      </c>
      <c r="H1333" s="1">
        <f t="shared" si="538"/>
        <v>0</v>
      </c>
      <c r="I1333" s="26">
        <f t="shared" si="539"/>
        <v>0</v>
      </c>
      <c r="J1333" s="26">
        <f t="shared" si="540"/>
        <v>1442298</v>
      </c>
      <c r="S1333">
        <f t="shared" si="541"/>
        <v>25</v>
      </c>
    </row>
    <row r="1334" spans="1:19" x14ac:dyDescent="0.25">
      <c r="A1334" s="1">
        <v>170</v>
      </c>
      <c r="B1334" s="11">
        <v>0</v>
      </c>
      <c r="C1334" s="11">
        <f t="shared" si="542"/>
        <v>131118</v>
      </c>
      <c r="D1334" s="11">
        <f t="shared" si="543"/>
        <v>131118</v>
      </c>
      <c r="E1334" s="22">
        <v>0</v>
      </c>
      <c r="F1334" s="4">
        <f t="shared" si="536"/>
        <v>11</v>
      </c>
      <c r="G1334" s="25">
        <f t="shared" si="537"/>
        <v>1442298</v>
      </c>
      <c r="H1334" s="1">
        <f t="shared" si="538"/>
        <v>0</v>
      </c>
      <c r="I1334" s="26">
        <f t="shared" si="539"/>
        <v>0</v>
      </c>
      <c r="J1334" s="26">
        <f t="shared" si="540"/>
        <v>1442298</v>
      </c>
      <c r="S1334">
        <f t="shared" si="541"/>
        <v>25</v>
      </c>
    </row>
    <row r="1335" spans="1:19" x14ac:dyDescent="0.25">
      <c r="A1335" s="1">
        <v>171</v>
      </c>
      <c r="B1335" s="11">
        <v>5360</v>
      </c>
      <c r="C1335" s="11">
        <f t="shared" si="542"/>
        <v>131118</v>
      </c>
      <c r="D1335" s="11">
        <f t="shared" si="543"/>
        <v>126298</v>
      </c>
      <c r="E1335" s="22">
        <v>10180</v>
      </c>
      <c r="F1335" s="4">
        <f t="shared" si="536"/>
        <v>11</v>
      </c>
      <c r="G1335" s="25">
        <f t="shared" si="537"/>
        <v>1389278</v>
      </c>
      <c r="H1335" s="1">
        <f t="shared" si="538"/>
        <v>1</v>
      </c>
      <c r="I1335" s="26">
        <f t="shared" si="539"/>
        <v>124060</v>
      </c>
      <c r="J1335" s="26">
        <f t="shared" si="540"/>
        <v>1513338</v>
      </c>
      <c r="S1335">
        <f t="shared" si="541"/>
        <v>25</v>
      </c>
    </row>
    <row r="1336" spans="1:19" x14ac:dyDescent="0.25">
      <c r="A1336" s="1">
        <v>172</v>
      </c>
      <c r="B1336" s="11">
        <v>0</v>
      </c>
      <c r="C1336" s="11">
        <f t="shared" si="542"/>
        <v>126298</v>
      </c>
      <c r="D1336" s="11">
        <f t="shared" si="543"/>
        <v>117056</v>
      </c>
      <c r="E1336" s="22">
        <v>9242</v>
      </c>
      <c r="F1336" s="4">
        <f t="shared" si="536"/>
        <v>11</v>
      </c>
      <c r="G1336" s="25">
        <f t="shared" si="537"/>
        <v>1287616</v>
      </c>
      <c r="H1336" s="1">
        <f t="shared" si="538"/>
        <v>0</v>
      </c>
      <c r="I1336" s="26">
        <f t="shared" si="539"/>
        <v>0</v>
      </c>
      <c r="J1336" s="26">
        <f t="shared" si="540"/>
        <v>1287616</v>
      </c>
      <c r="S1336">
        <f t="shared" si="541"/>
        <v>25</v>
      </c>
    </row>
    <row r="1337" spans="1:19" x14ac:dyDescent="0.25">
      <c r="A1337" s="1">
        <v>173</v>
      </c>
      <c r="B1337" s="11">
        <v>0</v>
      </c>
      <c r="C1337" s="11">
        <f t="shared" si="542"/>
        <v>117056</v>
      </c>
      <c r="D1337" s="11">
        <f t="shared" si="543"/>
        <v>105001</v>
      </c>
      <c r="E1337" s="22">
        <v>12055</v>
      </c>
      <c r="F1337" s="4">
        <f t="shared" si="536"/>
        <v>11</v>
      </c>
      <c r="G1337" s="25">
        <f t="shared" si="537"/>
        <v>1155011</v>
      </c>
      <c r="H1337" s="1">
        <f t="shared" si="538"/>
        <v>0</v>
      </c>
      <c r="I1337" s="26">
        <f t="shared" si="539"/>
        <v>0</v>
      </c>
      <c r="J1337" s="26">
        <f t="shared" si="540"/>
        <v>1155011</v>
      </c>
      <c r="S1337">
        <f t="shared" si="541"/>
        <v>25</v>
      </c>
    </row>
    <row r="1338" spans="1:19" x14ac:dyDescent="0.25">
      <c r="A1338" s="1">
        <v>174</v>
      </c>
      <c r="B1338" s="11">
        <v>0</v>
      </c>
      <c r="C1338" s="11">
        <f t="shared" si="542"/>
        <v>105001</v>
      </c>
      <c r="D1338" s="11">
        <f t="shared" si="543"/>
        <v>91982</v>
      </c>
      <c r="E1338" s="22">
        <v>13019</v>
      </c>
      <c r="F1338" s="4">
        <f t="shared" si="536"/>
        <v>11</v>
      </c>
      <c r="G1338" s="25">
        <f t="shared" si="537"/>
        <v>1011802</v>
      </c>
      <c r="H1338" s="1">
        <f t="shared" si="538"/>
        <v>0</v>
      </c>
      <c r="I1338" s="26">
        <f t="shared" si="539"/>
        <v>0</v>
      </c>
      <c r="J1338" s="26">
        <f t="shared" si="540"/>
        <v>1011802</v>
      </c>
      <c r="S1338">
        <f t="shared" si="541"/>
        <v>25</v>
      </c>
    </row>
    <row r="1339" spans="1:19" x14ac:dyDescent="0.25">
      <c r="A1339" s="1">
        <v>175</v>
      </c>
      <c r="B1339" s="11">
        <v>0</v>
      </c>
      <c r="C1339" s="11">
        <f t="shared" si="542"/>
        <v>91982</v>
      </c>
      <c r="D1339" s="11">
        <f t="shared" si="543"/>
        <v>79535</v>
      </c>
      <c r="E1339" s="22">
        <v>12447</v>
      </c>
      <c r="F1339" s="4">
        <f t="shared" si="536"/>
        <v>11</v>
      </c>
      <c r="G1339" s="25">
        <f t="shared" si="537"/>
        <v>874885</v>
      </c>
      <c r="H1339" s="1">
        <f t="shared" si="538"/>
        <v>0</v>
      </c>
      <c r="I1339" s="26">
        <f t="shared" si="539"/>
        <v>0</v>
      </c>
      <c r="J1339" s="26">
        <f t="shared" si="540"/>
        <v>874885</v>
      </c>
      <c r="S1339">
        <f t="shared" si="541"/>
        <v>25</v>
      </c>
    </row>
    <row r="1340" spans="1:19" x14ac:dyDescent="0.25">
      <c r="A1340" s="1">
        <v>176</v>
      </c>
      <c r="B1340" s="11">
        <v>0</v>
      </c>
      <c r="C1340" s="11">
        <f t="shared" si="542"/>
        <v>79535</v>
      </c>
      <c r="D1340" s="11">
        <f t="shared" si="543"/>
        <v>68210</v>
      </c>
      <c r="E1340" s="22">
        <v>11325</v>
      </c>
      <c r="F1340" s="4">
        <f t="shared" si="536"/>
        <v>11</v>
      </c>
      <c r="G1340" s="25">
        <f t="shared" si="537"/>
        <v>750310</v>
      </c>
      <c r="H1340" s="1">
        <f t="shared" si="538"/>
        <v>0</v>
      </c>
      <c r="I1340" s="26">
        <f t="shared" si="539"/>
        <v>0</v>
      </c>
      <c r="J1340" s="26">
        <f t="shared" si="540"/>
        <v>750310</v>
      </c>
      <c r="S1340">
        <f t="shared" si="541"/>
        <v>26</v>
      </c>
    </row>
    <row r="1341" spans="1:19" x14ac:dyDescent="0.25">
      <c r="A1341" s="1">
        <v>177</v>
      </c>
      <c r="B1341" s="11">
        <v>0</v>
      </c>
      <c r="C1341" s="11">
        <f t="shared" si="542"/>
        <v>68210</v>
      </c>
      <c r="D1341" s="11">
        <f t="shared" si="543"/>
        <v>68210</v>
      </c>
      <c r="E1341" s="22">
        <v>0</v>
      </c>
      <c r="F1341" s="4">
        <f t="shared" si="536"/>
        <v>11</v>
      </c>
      <c r="G1341" s="25">
        <f t="shared" si="537"/>
        <v>750310</v>
      </c>
      <c r="H1341" s="1">
        <f t="shared" si="538"/>
        <v>0</v>
      </c>
      <c r="I1341" s="26">
        <f t="shared" si="539"/>
        <v>0</v>
      </c>
      <c r="J1341" s="26">
        <f t="shared" si="540"/>
        <v>750310</v>
      </c>
      <c r="S1341">
        <f t="shared" si="541"/>
        <v>26</v>
      </c>
    </row>
    <row r="1342" spans="1:19" x14ac:dyDescent="0.25">
      <c r="A1342" s="1">
        <v>178</v>
      </c>
      <c r="B1342" s="11">
        <v>0</v>
      </c>
      <c r="C1342" s="11">
        <f t="shared" si="542"/>
        <v>68210</v>
      </c>
      <c r="D1342" s="11">
        <f t="shared" si="543"/>
        <v>57017</v>
      </c>
      <c r="E1342" s="22">
        <v>11193</v>
      </c>
      <c r="F1342" s="4">
        <f t="shared" si="536"/>
        <v>11</v>
      </c>
      <c r="G1342" s="25">
        <f t="shared" si="537"/>
        <v>627187</v>
      </c>
      <c r="H1342" s="1">
        <f t="shared" si="538"/>
        <v>0</v>
      </c>
      <c r="I1342" s="26">
        <f t="shared" si="539"/>
        <v>0</v>
      </c>
      <c r="J1342" s="26">
        <f t="shared" si="540"/>
        <v>627187</v>
      </c>
      <c r="S1342">
        <f t="shared" si="541"/>
        <v>26</v>
      </c>
    </row>
    <row r="1343" spans="1:19" x14ac:dyDescent="0.25">
      <c r="A1343" s="1">
        <v>179</v>
      </c>
      <c r="B1343" s="11">
        <v>3847.6</v>
      </c>
      <c r="C1343" s="11">
        <f t="shared" si="542"/>
        <v>57017</v>
      </c>
      <c r="D1343" s="11">
        <f t="shared" si="543"/>
        <v>50730.6</v>
      </c>
      <c r="E1343" s="22">
        <v>10134</v>
      </c>
      <c r="F1343" s="4">
        <f t="shared" si="536"/>
        <v>11</v>
      </c>
      <c r="G1343" s="25">
        <f t="shared" si="537"/>
        <v>558036.6</v>
      </c>
      <c r="H1343" s="1">
        <f t="shared" si="538"/>
        <v>1</v>
      </c>
      <c r="I1343" s="26">
        <f t="shared" si="539"/>
        <v>124060</v>
      </c>
      <c r="J1343" s="26">
        <f t="shared" si="540"/>
        <v>682096.6</v>
      </c>
      <c r="O1343">
        <f>O1345/$M$1167</f>
        <v>18</v>
      </c>
      <c r="S1343">
        <f t="shared" si="541"/>
        <v>26</v>
      </c>
    </row>
    <row r="1344" spans="1:19" x14ac:dyDescent="0.25">
      <c r="A1344" s="1">
        <v>180</v>
      </c>
      <c r="B1344" s="11">
        <v>11928</v>
      </c>
      <c r="C1344" s="11">
        <f t="shared" si="542"/>
        <v>50730.6</v>
      </c>
      <c r="D1344" s="11">
        <f t="shared" si="543"/>
        <v>52649.599999999999</v>
      </c>
      <c r="E1344" s="22">
        <v>10009</v>
      </c>
      <c r="F1344" s="4">
        <f t="shared" si="536"/>
        <v>11</v>
      </c>
      <c r="G1344" s="25">
        <f t="shared" si="537"/>
        <v>579145.6</v>
      </c>
      <c r="H1344" s="1">
        <f t="shared" si="538"/>
        <v>1</v>
      </c>
      <c r="I1344" s="26">
        <f t="shared" si="539"/>
        <v>124060</v>
      </c>
      <c r="J1344" s="26">
        <f t="shared" si="540"/>
        <v>703205.6</v>
      </c>
      <c r="S1344">
        <f t="shared" si="541"/>
        <v>26</v>
      </c>
    </row>
    <row r="1345" spans="1:19" ht="15.75" thickBot="1" x14ac:dyDescent="0.3">
      <c r="A1345" s="29">
        <v>181</v>
      </c>
      <c r="B1345" s="21">
        <v>14323.4</v>
      </c>
      <c r="C1345" s="21">
        <f t="shared" si="542"/>
        <v>52649.599999999999</v>
      </c>
      <c r="D1345" s="21">
        <f t="shared" si="543"/>
        <v>55555</v>
      </c>
      <c r="E1345" s="21">
        <v>11418</v>
      </c>
      <c r="F1345" s="4">
        <f t="shared" si="536"/>
        <v>11</v>
      </c>
      <c r="G1345" s="43">
        <f t="shared" si="537"/>
        <v>611105</v>
      </c>
      <c r="H1345" s="29">
        <f t="shared" si="538"/>
        <v>1</v>
      </c>
      <c r="I1345" s="26">
        <f t="shared" si="539"/>
        <v>124060</v>
      </c>
      <c r="J1345" s="30">
        <f t="shared" si="540"/>
        <v>735165</v>
      </c>
      <c r="K1345" s="31">
        <f>SUM(J1316:J1345)</f>
        <v>42525028.399999999</v>
      </c>
      <c r="L1345" s="32" t="s">
        <v>114</v>
      </c>
      <c r="M1345" s="28">
        <f>SUM(G1316:G1345)</f>
        <v>40291948.399999999</v>
      </c>
      <c r="N1345" s="33" t="s">
        <v>70</v>
      </c>
      <c r="O1345" s="34">
        <f>SUM(I1316:I1345)</f>
        <v>2233080</v>
      </c>
      <c r="S1345">
        <f t="shared" si="541"/>
        <v>26</v>
      </c>
    </row>
    <row r="1346" spans="1:19" x14ac:dyDescent="0.25">
      <c r="A1346" s="36">
        <v>182</v>
      </c>
      <c r="B1346" s="22">
        <v>4218</v>
      </c>
      <c r="C1346" s="22">
        <f t="shared" si="542"/>
        <v>55555</v>
      </c>
      <c r="D1346" s="22">
        <f t="shared" si="543"/>
        <v>48431</v>
      </c>
      <c r="E1346" s="22">
        <v>11342</v>
      </c>
      <c r="F1346" s="4">
        <f t="shared" si="536"/>
        <v>11</v>
      </c>
      <c r="G1346" s="44">
        <f t="shared" si="537"/>
        <v>532741</v>
      </c>
      <c r="H1346" s="36">
        <f t="shared" si="538"/>
        <v>1</v>
      </c>
      <c r="I1346" s="26">
        <f t="shared" si="539"/>
        <v>124060</v>
      </c>
      <c r="J1346" s="37">
        <f t="shared" si="540"/>
        <v>656801</v>
      </c>
      <c r="S1346">
        <f t="shared" si="541"/>
        <v>26</v>
      </c>
    </row>
    <row r="1347" spans="1:19" x14ac:dyDescent="0.25">
      <c r="A1347" s="1">
        <v>183</v>
      </c>
      <c r="B1347" s="11">
        <v>5641.2</v>
      </c>
      <c r="C1347" s="11">
        <f t="shared" si="542"/>
        <v>48431</v>
      </c>
      <c r="D1347" s="11">
        <f t="shared" si="543"/>
        <v>44700.2</v>
      </c>
      <c r="E1347" s="22">
        <v>9372</v>
      </c>
      <c r="F1347" s="4">
        <f t="shared" si="536"/>
        <v>11</v>
      </c>
      <c r="G1347" s="25">
        <f t="shared" si="537"/>
        <v>491702.19999999995</v>
      </c>
      <c r="H1347" s="1">
        <f t="shared" si="538"/>
        <v>1</v>
      </c>
      <c r="I1347" s="26">
        <f t="shared" si="539"/>
        <v>124060</v>
      </c>
      <c r="J1347" s="26">
        <f t="shared" si="540"/>
        <v>615762.19999999995</v>
      </c>
      <c r="S1347">
        <f t="shared" si="541"/>
        <v>27</v>
      </c>
    </row>
    <row r="1348" spans="1:19" x14ac:dyDescent="0.25">
      <c r="A1348" s="1">
        <v>184</v>
      </c>
      <c r="B1348" s="11">
        <v>0</v>
      </c>
      <c r="C1348" s="11">
        <f t="shared" si="542"/>
        <v>44700.2</v>
      </c>
      <c r="D1348" s="11">
        <f t="shared" si="543"/>
        <v>44700.2</v>
      </c>
      <c r="E1348" s="22">
        <v>0</v>
      </c>
      <c r="F1348" s="4">
        <f t="shared" si="536"/>
        <v>11</v>
      </c>
      <c r="G1348" s="25">
        <f t="shared" si="537"/>
        <v>491702.19999999995</v>
      </c>
      <c r="H1348" s="1">
        <f t="shared" si="538"/>
        <v>0</v>
      </c>
      <c r="I1348" s="26">
        <f t="shared" si="539"/>
        <v>0</v>
      </c>
      <c r="J1348" s="26">
        <f t="shared" si="540"/>
        <v>491702.19999999995</v>
      </c>
      <c r="S1348">
        <f t="shared" si="541"/>
        <v>27</v>
      </c>
    </row>
    <row r="1349" spans="1:19" x14ac:dyDescent="0.25">
      <c r="A1349" s="1">
        <v>185</v>
      </c>
      <c r="B1349" s="11">
        <v>16660</v>
      </c>
      <c r="C1349" s="11">
        <f t="shared" si="542"/>
        <v>44700.2</v>
      </c>
      <c r="D1349" s="11">
        <f t="shared" si="543"/>
        <v>51293.2</v>
      </c>
      <c r="E1349" s="22">
        <v>10067</v>
      </c>
      <c r="F1349" s="4">
        <f t="shared" si="536"/>
        <v>11</v>
      </c>
      <c r="G1349" s="25">
        <f t="shared" si="537"/>
        <v>564225.19999999995</v>
      </c>
      <c r="H1349" s="1">
        <f t="shared" si="538"/>
        <v>1</v>
      </c>
      <c r="I1349" s="26">
        <f t="shared" si="539"/>
        <v>124060</v>
      </c>
      <c r="J1349" s="26">
        <f t="shared" si="540"/>
        <v>688285.2</v>
      </c>
      <c r="S1349">
        <f t="shared" si="541"/>
        <v>27</v>
      </c>
    </row>
    <row r="1350" spans="1:19" x14ac:dyDescent="0.25">
      <c r="A1350" s="1">
        <v>186</v>
      </c>
      <c r="B1350" s="11">
        <v>6180</v>
      </c>
      <c r="C1350" s="11">
        <f t="shared" si="542"/>
        <v>51293.2</v>
      </c>
      <c r="D1350" s="11">
        <f t="shared" si="543"/>
        <v>45840.2</v>
      </c>
      <c r="E1350" s="22">
        <v>11633</v>
      </c>
      <c r="F1350" s="4">
        <f t="shared" si="536"/>
        <v>11</v>
      </c>
      <c r="G1350" s="25">
        <f t="shared" si="537"/>
        <v>504242.19999999995</v>
      </c>
      <c r="H1350" s="1">
        <f t="shared" si="538"/>
        <v>1</v>
      </c>
      <c r="I1350" s="26">
        <f t="shared" si="539"/>
        <v>124060</v>
      </c>
      <c r="J1350" s="26">
        <f t="shared" si="540"/>
        <v>628302.19999999995</v>
      </c>
      <c r="S1350">
        <f t="shared" si="541"/>
        <v>27</v>
      </c>
    </row>
    <row r="1351" spans="1:19" x14ac:dyDescent="0.25">
      <c r="A1351" s="1">
        <v>187</v>
      </c>
      <c r="B1351" s="11">
        <v>7270</v>
      </c>
      <c r="C1351" s="11">
        <f t="shared" si="542"/>
        <v>45840.2</v>
      </c>
      <c r="D1351" s="11">
        <f t="shared" si="543"/>
        <v>42033.2</v>
      </c>
      <c r="E1351" s="22">
        <v>11077</v>
      </c>
      <c r="F1351" s="4">
        <f t="shared" si="536"/>
        <v>11</v>
      </c>
      <c r="G1351" s="25">
        <f t="shared" si="537"/>
        <v>462365.19999999995</v>
      </c>
      <c r="H1351" s="1">
        <f t="shared" si="538"/>
        <v>1</v>
      </c>
      <c r="I1351" s="26">
        <f t="shared" si="539"/>
        <v>124060</v>
      </c>
      <c r="J1351" s="26">
        <f t="shared" si="540"/>
        <v>586425.19999999995</v>
      </c>
      <c r="S1351">
        <f t="shared" si="541"/>
        <v>27</v>
      </c>
    </row>
    <row r="1352" spans="1:19" x14ac:dyDescent="0.25">
      <c r="A1352" s="1">
        <v>188</v>
      </c>
      <c r="B1352" s="11">
        <v>8200</v>
      </c>
      <c r="C1352" s="11">
        <f t="shared" si="542"/>
        <v>42033.2</v>
      </c>
      <c r="D1352" s="11">
        <f t="shared" si="543"/>
        <v>38963.199999999997</v>
      </c>
      <c r="E1352" s="22">
        <v>11270</v>
      </c>
      <c r="F1352" s="4">
        <f t="shared" si="536"/>
        <v>11</v>
      </c>
      <c r="G1352" s="25">
        <f t="shared" si="537"/>
        <v>428595.19999999995</v>
      </c>
      <c r="H1352" s="1">
        <f t="shared" si="538"/>
        <v>1</v>
      </c>
      <c r="I1352" s="26">
        <f t="shared" si="539"/>
        <v>124060</v>
      </c>
      <c r="J1352" s="26">
        <f t="shared" si="540"/>
        <v>552655.19999999995</v>
      </c>
      <c r="S1352">
        <f t="shared" si="541"/>
        <v>27</v>
      </c>
    </row>
    <row r="1353" spans="1:19" x14ac:dyDescent="0.25">
      <c r="A1353" s="1">
        <v>189</v>
      </c>
      <c r="B1353" s="11">
        <v>0</v>
      </c>
      <c r="C1353" s="11">
        <f t="shared" si="542"/>
        <v>38963.199999999997</v>
      </c>
      <c r="D1353" s="11">
        <f t="shared" si="543"/>
        <v>28712.199999999997</v>
      </c>
      <c r="E1353" s="22">
        <v>10251</v>
      </c>
      <c r="F1353" s="4">
        <f t="shared" si="536"/>
        <v>11</v>
      </c>
      <c r="G1353" s="25">
        <f t="shared" si="537"/>
        <v>315834.19999999995</v>
      </c>
      <c r="H1353" s="1">
        <f t="shared" si="538"/>
        <v>0</v>
      </c>
      <c r="I1353" s="26">
        <f t="shared" si="539"/>
        <v>0</v>
      </c>
      <c r="J1353" s="26">
        <f t="shared" si="540"/>
        <v>315834.19999999995</v>
      </c>
      <c r="S1353">
        <f t="shared" si="541"/>
        <v>27</v>
      </c>
    </row>
    <row r="1354" spans="1:19" x14ac:dyDescent="0.25">
      <c r="A1354" s="1">
        <v>190</v>
      </c>
      <c r="B1354" s="11">
        <v>16670</v>
      </c>
      <c r="C1354" s="11">
        <f t="shared" si="542"/>
        <v>28712.199999999997</v>
      </c>
      <c r="D1354" s="11">
        <f t="shared" si="543"/>
        <v>34857.199999999997</v>
      </c>
      <c r="E1354" s="22">
        <v>10525</v>
      </c>
      <c r="F1354" s="4">
        <f t="shared" si="536"/>
        <v>11</v>
      </c>
      <c r="G1354" s="25">
        <f t="shared" si="537"/>
        <v>383429.19999999995</v>
      </c>
      <c r="H1354" s="1">
        <f t="shared" si="538"/>
        <v>1</v>
      </c>
      <c r="I1354" s="26">
        <f t="shared" si="539"/>
        <v>124060</v>
      </c>
      <c r="J1354" s="26">
        <f t="shared" si="540"/>
        <v>507489.19999999995</v>
      </c>
      <c r="S1354">
        <f t="shared" si="541"/>
        <v>28</v>
      </c>
    </row>
    <row r="1355" spans="1:19" x14ac:dyDescent="0.25">
      <c r="A1355" s="1">
        <v>191</v>
      </c>
      <c r="B1355" s="11">
        <v>0</v>
      </c>
      <c r="C1355" s="11">
        <f t="shared" si="542"/>
        <v>34857.199999999997</v>
      </c>
      <c r="D1355" s="11">
        <f t="shared" si="543"/>
        <v>34857.199999999997</v>
      </c>
      <c r="E1355" s="22">
        <v>0</v>
      </c>
      <c r="F1355" s="4">
        <f t="shared" si="536"/>
        <v>11</v>
      </c>
      <c r="G1355" s="25">
        <f t="shared" si="537"/>
        <v>383429.19999999995</v>
      </c>
      <c r="H1355" s="1">
        <f t="shared" si="538"/>
        <v>0</v>
      </c>
      <c r="I1355" s="26">
        <f t="shared" si="539"/>
        <v>0</v>
      </c>
      <c r="J1355" s="26">
        <f t="shared" si="540"/>
        <v>383429.19999999995</v>
      </c>
      <c r="S1355">
        <f t="shared" si="541"/>
        <v>28</v>
      </c>
    </row>
    <row r="1356" spans="1:19" x14ac:dyDescent="0.25">
      <c r="A1356" s="1">
        <v>192</v>
      </c>
      <c r="B1356" s="11">
        <v>0</v>
      </c>
      <c r="C1356" s="11">
        <f t="shared" si="542"/>
        <v>34857.199999999997</v>
      </c>
      <c r="D1356" s="11">
        <f t="shared" si="543"/>
        <v>24971.199999999997</v>
      </c>
      <c r="E1356" s="22">
        <v>9886</v>
      </c>
      <c r="F1356" s="4">
        <f t="shared" si="536"/>
        <v>11</v>
      </c>
      <c r="G1356" s="25">
        <f t="shared" si="537"/>
        <v>274683.19999999995</v>
      </c>
      <c r="H1356" s="1">
        <f t="shared" si="538"/>
        <v>0</v>
      </c>
      <c r="I1356" s="26">
        <f t="shared" si="539"/>
        <v>0</v>
      </c>
      <c r="J1356" s="26">
        <f t="shared" si="540"/>
        <v>274683.19999999995</v>
      </c>
      <c r="S1356">
        <f t="shared" si="541"/>
        <v>28</v>
      </c>
    </row>
    <row r="1357" spans="1:19" x14ac:dyDescent="0.25">
      <c r="A1357" s="1">
        <v>193</v>
      </c>
      <c r="B1357" s="11">
        <v>0</v>
      </c>
      <c r="C1357" s="11">
        <f t="shared" si="542"/>
        <v>24971.199999999997</v>
      </c>
      <c r="D1357" s="11">
        <f t="shared" si="543"/>
        <v>15554.199999999997</v>
      </c>
      <c r="E1357" s="22">
        <v>9417</v>
      </c>
      <c r="F1357" s="4">
        <f t="shared" si="536"/>
        <v>11</v>
      </c>
      <c r="G1357" s="25">
        <f t="shared" si="537"/>
        <v>171096.19999999995</v>
      </c>
      <c r="H1357" s="1">
        <f t="shared" si="538"/>
        <v>0</v>
      </c>
      <c r="I1357" s="26">
        <f t="shared" si="539"/>
        <v>0</v>
      </c>
      <c r="J1357" s="26">
        <f t="shared" si="540"/>
        <v>171096.19999999995</v>
      </c>
      <c r="S1357">
        <f t="shared" si="541"/>
        <v>28</v>
      </c>
    </row>
    <row r="1358" spans="1:19" x14ac:dyDescent="0.25">
      <c r="A1358" s="1">
        <v>194</v>
      </c>
      <c r="B1358" s="11">
        <v>13490</v>
      </c>
      <c r="C1358" s="11">
        <f t="shared" si="542"/>
        <v>15554.199999999997</v>
      </c>
      <c r="D1358" s="11">
        <f t="shared" si="543"/>
        <v>18701.199999999997</v>
      </c>
      <c r="E1358" s="22">
        <v>10343</v>
      </c>
      <c r="F1358" s="4">
        <f t="shared" ref="F1358:F1421" si="544">$M$1166</f>
        <v>11</v>
      </c>
      <c r="G1358" s="25">
        <f t="shared" ref="G1358:G1421" si="545">D1358*F1358</f>
        <v>205713.19999999995</v>
      </c>
      <c r="H1358" s="1">
        <f t="shared" ref="H1358:H1421" si="546">IF(B1358=0,0,1)</f>
        <v>1</v>
      </c>
      <c r="I1358" s="26">
        <f t="shared" ref="I1358:I1421" si="547">H1358*$M$1167</f>
        <v>124060</v>
      </c>
      <c r="J1358" s="26">
        <f t="shared" ref="J1358:J1421" si="548">G1358+I1358</f>
        <v>329773.19999999995</v>
      </c>
      <c r="S1358">
        <f t="shared" ref="S1358:S1421" si="549">S1351+1</f>
        <v>28</v>
      </c>
    </row>
    <row r="1359" spans="1:19" x14ac:dyDescent="0.25">
      <c r="A1359" s="1">
        <v>195</v>
      </c>
      <c r="B1359" s="11">
        <v>16829.2</v>
      </c>
      <c r="C1359" s="11">
        <f t="shared" ref="C1359:C1422" si="550">D1358</f>
        <v>18701.199999999997</v>
      </c>
      <c r="D1359" s="11">
        <f t="shared" ref="D1359:D1422" si="551">C1359+B1359-E1359</f>
        <v>24322.399999999994</v>
      </c>
      <c r="E1359" s="22">
        <v>11208</v>
      </c>
      <c r="F1359" s="4">
        <f t="shared" si="544"/>
        <v>11</v>
      </c>
      <c r="G1359" s="25">
        <f t="shared" si="545"/>
        <v>267546.39999999991</v>
      </c>
      <c r="H1359" s="1">
        <f t="shared" si="546"/>
        <v>1</v>
      </c>
      <c r="I1359" s="26">
        <f t="shared" si="547"/>
        <v>124060</v>
      </c>
      <c r="J1359" s="26">
        <f t="shared" si="548"/>
        <v>391606.39999999991</v>
      </c>
      <c r="S1359">
        <f t="shared" si="549"/>
        <v>28</v>
      </c>
    </row>
    <row r="1360" spans="1:19" x14ac:dyDescent="0.25">
      <c r="A1360" s="1">
        <v>196</v>
      </c>
      <c r="B1360" s="11">
        <v>12415</v>
      </c>
      <c r="C1360" s="11">
        <f t="shared" si="550"/>
        <v>24322.399999999994</v>
      </c>
      <c r="D1360" s="11">
        <f t="shared" si="551"/>
        <v>25153.399999999994</v>
      </c>
      <c r="E1360" s="22">
        <v>11584</v>
      </c>
      <c r="F1360" s="4">
        <f t="shared" si="544"/>
        <v>11</v>
      </c>
      <c r="G1360" s="25">
        <f t="shared" si="545"/>
        <v>276687.39999999991</v>
      </c>
      <c r="H1360" s="1">
        <f t="shared" si="546"/>
        <v>1</v>
      </c>
      <c r="I1360" s="26">
        <f t="shared" si="547"/>
        <v>124060</v>
      </c>
      <c r="J1360" s="26">
        <f t="shared" si="548"/>
        <v>400747.39999999991</v>
      </c>
      <c r="S1360">
        <f t="shared" si="549"/>
        <v>28</v>
      </c>
    </row>
    <row r="1361" spans="1:19" x14ac:dyDescent="0.25">
      <c r="A1361" s="1">
        <v>197</v>
      </c>
      <c r="B1361" s="11">
        <v>18410</v>
      </c>
      <c r="C1361" s="11">
        <f t="shared" si="550"/>
        <v>25153.399999999994</v>
      </c>
      <c r="D1361" s="11">
        <f t="shared" si="551"/>
        <v>33356.399999999994</v>
      </c>
      <c r="E1361" s="22">
        <v>10207</v>
      </c>
      <c r="F1361" s="4">
        <f t="shared" si="544"/>
        <v>11</v>
      </c>
      <c r="G1361" s="25">
        <f t="shared" si="545"/>
        <v>366920.39999999991</v>
      </c>
      <c r="H1361" s="1">
        <f t="shared" si="546"/>
        <v>1</v>
      </c>
      <c r="I1361" s="26">
        <f t="shared" si="547"/>
        <v>124060</v>
      </c>
      <c r="J1361" s="26">
        <f t="shared" si="548"/>
        <v>490980.39999999991</v>
      </c>
      <c r="S1361">
        <f t="shared" si="549"/>
        <v>29</v>
      </c>
    </row>
    <row r="1362" spans="1:19" x14ac:dyDescent="0.25">
      <c r="A1362" s="1">
        <v>198</v>
      </c>
      <c r="B1362" s="11">
        <v>0</v>
      </c>
      <c r="C1362" s="11">
        <f t="shared" si="550"/>
        <v>33356.399999999994</v>
      </c>
      <c r="D1362" s="11">
        <f t="shared" si="551"/>
        <v>33356.399999999994</v>
      </c>
      <c r="E1362" s="22">
        <v>0</v>
      </c>
      <c r="F1362" s="4">
        <f t="shared" si="544"/>
        <v>11</v>
      </c>
      <c r="G1362" s="25">
        <f t="shared" si="545"/>
        <v>366920.39999999991</v>
      </c>
      <c r="H1362" s="1">
        <f t="shared" si="546"/>
        <v>0</v>
      </c>
      <c r="I1362" s="26">
        <f t="shared" si="547"/>
        <v>0</v>
      </c>
      <c r="J1362" s="26">
        <f t="shared" si="548"/>
        <v>366920.39999999991</v>
      </c>
      <c r="S1362">
        <f t="shared" si="549"/>
        <v>29</v>
      </c>
    </row>
    <row r="1363" spans="1:19" x14ac:dyDescent="0.25">
      <c r="A1363" s="1">
        <v>199</v>
      </c>
      <c r="B1363" s="11">
        <v>12458.6</v>
      </c>
      <c r="C1363" s="11">
        <f t="shared" si="550"/>
        <v>33356.399999999994</v>
      </c>
      <c r="D1363" s="11">
        <f t="shared" si="551"/>
        <v>35520.999999999993</v>
      </c>
      <c r="E1363" s="22">
        <v>10294</v>
      </c>
      <c r="F1363" s="4">
        <f t="shared" si="544"/>
        <v>11</v>
      </c>
      <c r="G1363" s="25">
        <f t="shared" si="545"/>
        <v>390730.99999999994</v>
      </c>
      <c r="H1363" s="1">
        <f t="shared" si="546"/>
        <v>1</v>
      </c>
      <c r="I1363" s="26">
        <f t="shared" si="547"/>
        <v>124060</v>
      </c>
      <c r="J1363" s="26">
        <f t="shared" si="548"/>
        <v>514790.99999999994</v>
      </c>
      <c r="S1363">
        <f t="shared" si="549"/>
        <v>29</v>
      </c>
    </row>
    <row r="1364" spans="1:19" x14ac:dyDescent="0.25">
      <c r="A1364" s="1">
        <v>200</v>
      </c>
      <c r="B1364" s="11">
        <v>0</v>
      </c>
      <c r="C1364" s="11">
        <f t="shared" si="550"/>
        <v>35520.999999999993</v>
      </c>
      <c r="D1364" s="11">
        <f t="shared" si="551"/>
        <v>25289.999999999993</v>
      </c>
      <c r="E1364" s="22">
        <v>10231</v>
      </c>
      <c r="F1364" s="4">
        <f t="shared" si="544"/>
        <v>11</v>
      </c>
      <c r="G1364" s="25">
        <f t="shared" si="545"/>
        <v>278189.99999999994</v>
      </c>
      <c r="H1364" s="1">
        <f t="shared" si="546"/>
        <v>0</v>
      </c>
      <c r="I1364" s="26">
        <f t="shared" si="547"/>
        <v>0</v>
      </c>
      <c r="J1364" s="26">
        <f t="shared" si="548"/>
        <v>278189.99999999994</v>
      </c>
      <c r="S1364">
        <f t="shared" si="549"/>
        <v>29</v>
      </c>
    </row>
    <row r="1365" spans="1:19" x14ac:dyDescent="0.25">
      <c r="A1365" s="1">
        <v>201</v>
      </c>
      <c r="B1365" s="11">
        <v>19090</v>
      </c>
      <c r="C1365" s="11">
        <f t="shared" si="550"/>
        <v>25289.999999999993</v>
      </c>
      <c r="D1365" s="11">
        <f t="shared" si="551"/>
        <v>33289.999999999993</v>
      </c>
      <c r="E1365" s="22">
        <v>11090</v>
      </c>
      <c r="F1365" s="4">
        <f t="shared" si="544"/>
        <v>11</v>
      </c>
      <c r="G1365" s="25">
        <f t="shared" si="545"/>
        <v>366189.99999999994</v>
      </c>
      <c r="H1365" s="1">
        <f t="shared" si="546"/>
        <v>1</v>
      </c>
      <c r="I1365" s="26">
        <f t="shared" si="547"/>
        <v>124060</v>
      </c>
      <c r="J1365" s="26">
        <f t="shared" si="548"/>
        <v>490249.99999999994</v>
      </c>
      <c r="S1365">
        <f t="shared" si="549"/>
        <v>29</v>
      </c>
    </row>
    <row r="1366" spans="1:19" x14ac:dyDescent="0.25">
      <c r="A1366" s="1">
        <v>202</v>
      </c>
      <c r="B1366" s="11">
        <v>13060</v>
      </c>
      <c r="C1366" s="11">
        <f t="shared" si="550"/>
        <v>33289.999999999993</v>
      </c>
      <c r="D1366" s="11">
        <f t="shared" si="551"/>
        <v>34009.999999999993</v>
      </c>
      <c r="E1366" s="22">
        <v>12340</v>
      </c>
      <c r="F1366" s="4">
        <f t="shared" si="544"/>
        <v>11</v>
      </c>
      <c r="G1366" s="25">
        <f t="shared" si="545"/>
        <v>374109.99999999994</v>
      </c>
      <c r="H1366" s="1">
        <f t="shared" si="546"/>
        <v>1</v>
      </c>
      <c r="I1366" s="26">
        <f t="shared" si="547"/>
        <v>124060</v>
      </c>
      <c r="J1366" s="26">
        <f t="shared" si="548"/>
        <v>498169.99999999994</v>
      </c>
      <c r="S1366">
        <f t="shared" si="549"/>
        <v>29</v>
      </c>
    </row>
    <row r="1367" spans="1:19" x14ac:dyDescent="0.25">
      <c r="A1367" s="1">
        <v>203</v>
      </c>
      <c r="B1367" s="11">
        <v>0</v>
      </c>
      <c r="C1367" s="11">
        <f t="shared" si="550"/>
        <v>34009.999999999993</v>
      </c>
      <c r="D1367" s="11">
        <f t="shared" si="551"/>
        <v>22691.999999999993</v>
      </c>
      <c r="E1367" s="22">
        <v>11318</v>
      </c>
      <c r="F1367" s="4">
        <f t="shared" si="544"/>
        <v>11</v>
      </c>
      <c r="G1367" s="25">
        <f t="shared" si="545"/>
        <v>249611.99999999991</v>
      </c>
      <c r="H1367" s="1">
        <f t="shared" si="546"/>
        <v>0</v>
      </c>
      <c r="I1367" s="26">
        <f t="shared" si="547"/>
        <v>0</v>
      </c>
      <c r="J1367" s="26">
        <f t="shared" si="548"/>
        <v>249611.99999999991</v>
      </c>
      <c r="S1367">
        <f t="shared" si="549"/>
        <v>29</v>
      </c>
    </row>
    <row r="1368" spans="1:19" x14ac:dyDescent="0.25">
      <c r="A1368" s="1">
        <v>204</v>
      </c>
      <c r="B1368" s="11">
        <v>0</v>
      </c>
      <c r="C1368" s="11">
        <f t="shared" si="550"/>
        <v>22691.999999999993</v>
      </c>
      <c r="D1368" s="11">
        <f t="shared" si="551"/>
        <v>10909.999999999993</v>
      </c>
      <c r="E1368" s="22">
        <v>11782</v>
      </c>
      <c r="F1368" s="4">
        <f t="shared" si="544"/>
        <v>11</v>
      </c>
      <c r="G1368" s="25">
        <f t="shared" si="545"/>
        <v>120009.99999999991</v>
      </c>
      <c r="H1368" s="1">
        <f t="shared" si="546"/>
        <v>0</v>
      </c>
      <c r="I1368" s="26">
        <f t="shared" si="547"/>
        <v>0</v>
      </c>
      <c r="J1368" s="26">
        <f t="shared" si="548"/>
        <v>120009.99999999991</v>
      </c>
      <c r="S1368">
        <f t="shared" si="549"/>
        <v>30</v>
      </c>
    </row>
    <row r="1369" spans="1:19" x14ac:dyDescent="0.25">
      <c r="A1369" s="1">
        <v>205</v>
      </c>
      <c r="B1369" s="11">
        <v>11120</v>
      </c>
      <c r="C1369" s="11">
        <f t="shared" si="550"/>
        <v>10909.999999999993</v>
      </c>
      <c r="D1369" s="11">
        <f t="shared" si="551"/>
        <v>22029.999999999993</v>
      </c>
      <c r="E1369" s="22">
        <v>0</v>
      </c>
      <c r="F1369" s="4">
        <f t="shared" si="544"/>
        <v>11</v>
      </c>
      <c r="G1369" s="25">
        <f t="shared" si="545"/>
        <v>242329.99999999991</v>
      </c>
      <c r="H1369" s="1">
        <f t="shared" si="546"/>
        <v>1</v>
      </c>
      <c r="I1369" s="26">
        <f t="shared" si="547"/>
        <v>124060</v>
      </c>
      <c r="J1369" s="26">
        <f t="shared" si="548"/>
        <v>366389.99999999988</v>
      </c>
      <c r="S1369">
        <f t="shared" si="549"/>
        <v>30</v>
      </c>
    </row>
    <row r="1370" spans="1:19" x14ac:dyDescent="0.25">
      <c r="A1370" s="1">
        <v>206</v>
      </c>
      <c r="B1370" s="11">
        <v>16103.2</v>
      </c>
      <c r="C1370" s="11">
        <f t="shared" si="550"/>
        <v>22029.999999999993</v>
      </c>
      <c r="D1370" s="11">
        <f t="shared" si="551"/>
        <v>28136.199999999997</v>
      </c>
      <c r="E1370" s="22">
        <v>9997</v>
      </c>
      <c r="F1370" s="4">
        <f t="shared" si="544"/>
        <v>11</v>
      </c>
      <c r="G1370" s="25">
        <f t="shared" si="545"/>
        <v>309498.19999999995</v>
      </c>
      <c r="H1370" s="1">
        <f t="shared" si="546"/>
        <v>1</v>
      </c>
      <c r="I1370" s="26">
        <f t="shared" si="547"/>
        <v>124060</v>
      </c>
      <c r="J1370" s="26">
        <f t="shared" si="548"/>
        <v>433558.19999999995</v>
      </c>
      <c r="S1370">
        <f t="shared" si="549"/>
        <v>30</v>
      </c>
    </row>
    <row r="1371" spans="1:19" x14ac:dyDescent="0.25">
      <c r="A1371" s="1">
        <v>207</v>
      </c>
      <c r="B1371" s="11">
        <v>0</v>
      </c>
      <c r="C1371" s="11">
        <f t="shared" si="550"/>
        <v>28136.199999999997</v>
      </c>
      <c r="D1371" s="11">
        <f t="shared" si="551"/>
        <v>18022.199999999997</v>
      </c>
      <c r="E1371" s="22">
        <v>10114</v>
      </c>
      <c r="F1371" s="4">
        <f t="shared" si="544"/>
        <v>11</v>
      </c>
      <c r="G1371" s="25">
        <f t="shared" si="545"/>
        <v>198244.19999999995</v>
      </c>
      <c r="H1371" s="1">
        <f t="shared" si="546"/>
        <v>0</v>
      </c>
      <c r="I1371" s="26">
        <f t="shared" si="547"/>
        <v>0</v>
      </c>
      <c r="J1371" s="26">
        <f t="shared" si="548"/>
        <v>198244.19999999995</v>
      </c>
      <c r="S1371">
        <f t="shared" si="549"/>
        <v>30</v>
      </c>
    </row>
    <row r="1372" spans="1:19" x14ac:dyDescent="0.25">
      <c r="A1372" s="1">
        <v>208</v>
      </c>
      <c r="B1372" s="11">
        <v>13320</v>
      </c>
      <c r="C1372" s="11">
        <f t="shared" si="550"/>
        <v>18022.199999999997</v>
      </c>
      <c r="D1372" s="11">
        <f t="shared" si="551"/>
        <v>20842.199999999997</v>
      </c>
      <c r="E1372" s="22">
        <v>10500</v>
      </c>
      <c r="F1372" s="4">
        <f t="shared" si="544"/>
        <v>11</v>
      </c>
      <c r="G1372" s="25">
        <f t="shared" si="545"/>
        <v>229264.19999999995</v>
      </c>
      <c r="H1372" s="1">
        <f t="shared" si="546"/>
        <v>1</v>
      </c>
      <c r="I1372" s="26">
        <f t="shared" si="547"/>
        <v>124060</v>
      </c>
      <c r="J1372" s="26">
        <f t="shared" si="548"/>
        <v>353324.19999999995</v>
      </c>
      <c r="S1372">
        <f t="shared" si="549"/>
        <v>30</v>
      </c>
    </row>
    <row r="1373" spans="1:19" x14ac:dyDescent="0.25">
      <c r="A1373" s="1">
        <v>209</v>
      </c>
      <c r="B1373" s="11">
        <v>18140</v>
      </c>
      <c r="C1373" s="11">
        <f t="shared" si="550"/>
        <v>20842.199999999997</v>
      </c>
      <c r="D1373" s="11">
        <f t="shared" si="551"/>
        <v>27721.199999999997</v>
      </c>
      <c r="E1373" s="22">
        <v>11261</v>
      </c>
      <c r="F1373" s="4">
        <f t="shared" si="544"/>
        <v>11</v>
      </c>
      <c r="G1373" s="25">
        <f t="shared" si="545"/>
        <v>304933.19999999995</v>
      </c>
      <c r="H1373" s="1">
        <f t="shared" si="546"/>
        <v>1</v>
      </c>
      <c r="I1373" s="26">
        <f t="shared" si="547"/>
        <v>124060</v>
      </c>
      <c r="J1373" s="26">
        <f t="shared" si="548"/>
        <v>428993.19999999995</v>
      </c>
      <c r="S1373">
        <f t="shared" si="549"/>
        <v>30</v>
      </c>
    </row>
    <row r="1374" spans="1:19" x14ac:dyDescent="0.25">
      <c r="A1374" s="1">
        <v>210</v>
      </c>
      <c r="B1374" s="11">
        <v>11500</v>
      </c>
      <c r="C1374" s="11">
        <f t="shared" si="550"/>
        <v>27721.199999999997</v>
      </c>
      <c r="D1374" s="11">
        <f t="shared" si="551"/>
        <v>27182.199999999997</v>
      </c>
      <c r="E1374" s="22">
        <v>12039</v>
      </c>
      <c r="F1374" s="4">
        <f t="shared" si="544"/>
        <v>11</v>
      </c>
      <c r="G1374" s="25">
        <f t="shared" si="545"/>
        <v>299004.19999999995</v>
      </c>
      <c r="H1374" s="1">
        <f t="shared" si="546"/>
        <v>1</v>
      </c>
      <c r="I1374" s="26">
        <f t="shared" si="547"/>
        <v>124060</v>
      </c>
      <c r="J1374" s="26">
        <f t="shared" si="548"/>
        <v>423064.19999999995</v>
      </c>
      <c r="O1374">
        <f>O1376/$M$1167</f>
        <v>19</v>
      </c>
      <c r="S1374">
        <f t="shared" si="549"/>
        <v>30</v>
      </c>
    </row>
    <row r="1375" spans="1:19" x14ac:dyDescent="0.25">
      <c r="A1375" s="1">
        <v>211</v>
      </c>
      <c r="B1375" s="11">
        <v>0</v>
      </c>
      <c r="C1375" s="11">
        <f t="shared" si="550"/>
        <v>27182.199999999997</v>
      </c>
      <c r="D1375" s="11">
        <f t="shared" si="551"/>
        <v>27182.199999999997</v>
      </c>
      <c r="E1375" s="22">
        <v>0</v>
      </c>
      <c r="F1375" s="4">
        <f t="shared" si="544"/>
        <v>11</v>
      </c>
      <c r="G1375" s="25">
        <f t="shared" si="545"/>
        <v>299004.19999999995</v>
      </c>
      <c r="H1375" s="1">
        <f t="shared" si="546"/>
        <v>0</v>
      </c>
      <c r="I1375" s="26">
        <f t="shared" si="547"/>
        <v>0</v>
      </c>
      <c r="J1375" s="26">
        <f t="shared" si="548"/>
        <v>299004.19999999995</v>
      </c>
      <c r="S1375">
        <f t="shared" si="549"/>
        <v>31</v>
      </c>
    </row>
    <row r="1376" spans="1:19" ht="15.75" thickBot="1" x14ac:dyDescent="0.3">
      <c r="A1376" s="29">
        <v>212</v>
      </c>
      <c r="B1376" s="21">
        <v>0</v>
      </c>
      <c r="C1376" s="21">
        <f t="shared" si="550"/>
        <v>27182.199999999997</v>
      </c>
      <c r="D1376" s="21">
        <f t="shared" si="551"/>
        <v>27182.199999999997</v>
      </c>
      <c r="E1376" s="21">
        <v>0</v>
      </c>
      <c r="F1376" s="4">
        <f t="shared" si="544"/>
        <v>11</v>
      </c>
      <c r="G1376" s="43">
        <f t="shared" si="545"/>
        <v>299004.19999999995</v>
      </c>
      <c r="H1376" s="29">
        <f t="shared" si="546"/>
        <v>0</v>
      </c>
      <c r="I1376" s="26">
        <f t="shared" si="547"/>
        <v>0</v>
      </c>
      <c r="J1376" s="30">
        <f t="shared" si="548"/>
        <v>299004.19999999995</v>
      </c>
      <c r="K1376" s="31">
        <f>SUM(J1346:J1376)</f>
        <v>12805098.399999997</v>
      </c>
      <c r="L1376" s="32" t="s">
        <v>114</v>
      </c>
      <c r="M1376" s="28">
        <f>SUM(G1346:G1376)</f>
        <v>10447958.399999997</v>
      </c>
      <c r="N1376" s="33" t="s">
        <v>70</v>
      </c>
      <c r="O1376" s="34">
        <f>SUM(I1346:I1376)</f>
        <v>2357140</v>
      </c>
      <c r="S1376">
        <f t="shared" si="549"/>
        <v>31</v>
      </c>
    </row>
    <row r="1377" spans="1:19" x14ac:dyDescent="0.25">
      <c r="A1377" s="36">
        <v>213</v>
      </c>
      <c r="B1377" s="22">
        <v>0</v>
      </c>
      <c r="C1377" s="22">
        <f t="shared" si="550"/>
        <v>27182.199999999997</v>
      </c>
      <c r="D1377" s="22">
        <f t="shared" si="551"/>
        <v>15127.199999999997</v>
      </c>
      <c r="E1377" s="22">
        <v>12055</v>
      </c>
      <c r="F1377" s="4">
        <f t="shared" si="544"/>
        <v>11</v>
      </c>
      <c r="G1377" s="44">
        <f t="shared" si="545"/>
        <v>166399.19999999995</v>
      </c>
      <c r="H1377" s="36">
        <f t="shared" si="546"/>
        <v>0</v>
      </c>
      <c r="I1377" s="26">
        <f t="shared" si="547"/>
        <v>0</v>
      </c>
      <c r="J1377" s="37">
        <f t="shared" si="548"/>
        <v>166399.19999999995</v>
      </c>
      <c r="S1377">
        <f t="shared" si="549"/>
        <v>31</v>
      </c>
    </row>
    <row r="1378" spans="1:19" x14ac:dyDescent="0.25">
      <c r="A1378" s="1">
        <v>214</v>
      </c>
      <c r="B1378" s="11">
        <v>0</v>
      </c>
      <c r="C1378" s="11">
        <f t="shared" si="550"/>
        <v>15127.199999999997</v>
      </c>
      <c r="D1378" s="11">
        <f t="shared" si="551"/>
        <v>2443.1999999999971</v>
      </c>
      <c r="E1378" s="22">
        <v>12684</v>
      </c>
      <c r="F1378" s="4">
        <f t="shared" si="544"/>
        <v>11</v>
      </c>
      <c r="G1378" s="25">
        <f t="shared" si="545"/>
        <v>26875.199999999968</v>
      </c>
      <c r="H1378" s="1">
        <f t="shared" si="546"/>
        <v>0</v>
      </c>
      <c r="I1378" s="26">
        <f t="shared" si="547"/>
        <v>0</v>
      </c>
      <c r="J1378" s="26">
        <f t="shared" si="548"/>
        <v>26875.199999999968</v>
      </c>
      <c r="S1378">
        <f t="shared" si="549"/>
        <v>31</v>
      </c>
    </row>
    <row r="1379" spans="1:19" x14ac:dyDescent="0.25">
      <c r="A1379" s="1">
        <v>215</v>
      </c>
      <c r="B1379" s="11">
        <v>14270</v>
      </c>
      <c r="C1379" s="11">
        <f t="shared" si="550"/>
        <v>2443.1999999999971</v>
      </c>
      <c r="D1379" s="11">
        <f t="shared" si="551"/>
        <v>5574.1999999999971</v>
      </c>
      <c r="E1379" s="22">
        <v>11139</v>
      </c>
      <c r="F1379" s="4">
        <f t="shared" si="544"/>
        <v>11</v>
      </c>
      <c r="G1379" s="25">
        <f t="shared" si="545"/>
        <v>61316.199999999968</v>
      </c>
      <c r="H1379" s="1">
        <f t="shared" si="546"/>
        <v>1</v>
      </c>
      <c r="I1379" s="26">
        <f t="shared" si="547"/>
        <v>124060</v>
      </c>
      <c r="J1379" s="26">
        <f t="shared" si="548"/>
        <v>185376.19999999995</v>
      </c>
      <c r="S1379">
        <f t="shared" si="549"/>
        <v>31</v>
      </c>
    </row>
    <row r="1380" spans="1:19" x14ac:dyDescent="0.25">
      <c r="A1380" s="1">
        <v>216</v>
      </c>
      <c r="B1380" s="11">
        <v>6310</v>
      </c>
      <c r="C1380" s="11">
        <f t="shared" si="550"/>
        <v>5574.1999999999971</v>
      </c>
      <c r="D1380" s="11">
        <f t="shared" si="551"/>
        <v>1400.1999999999971</v>
      </c>
      <c r="E1380" s="22">
        <v>10484</v>
      </c>
      <c r="F1380" s="4">
        <f t="shared" si="544"/>
        <v>11</v>
      </c>
      <c r="G1380" s="25">
        <f t="shared" si="545"/>
        <v>15402.199999999968</v>
      </c>
      <c r="H1380" s="1">
        <f t="shared" si="546"/>
        <v>1</v>
      </c>
      <c r="I1380" s="26">
        <f t="shared" si="547"/>
        <v>124060</v>
      </c>
      <c r="J1380" s="26">
        <f t="shared" si="548"/>
        <v>139462.19999999995</v>
      </c>
      <c r="S1380">
        <f t="shared" si="549"/>
        <v>31</v>
      </c>
    </row>
    <row r="1381" spans="1:19" x14ac:dyDescent="0.25">
      <c r="A1381" s="1">
        <v>217</v>
      </c>
      <c r="B1381" s="11">
        <v>12750</v>
      </c>
      <c r="C1381" s="11">
        <f t="shared" si="550"/>
        <v>1400.1999999999971</v>
      </c>
      <c r="D1381" s="11">
        <f t="shared" si="551"/>
        <v>2111.1999999999971</v>
      </c>
      <c r="E1381" s="22">
        <v>12039</v>
      </c>
      <c r="F1381" s="4">
        <f t="shared" si="544"/>
        <v>11</v>
      </c>
      <c r="G1381" s="25">
        <f t="shared" si="545"/>
        <v>23223.199999999968</v>
      </c>
      <c r="H1381" s="1">
        <f t="shared" si="546"/>
        <v>1</v>
      </c>
      <c r="I1381" s="26">
        <f t="shared" si="547"/>
        <v>124060</v>
      </c>
      <c r="J1381" s="26">
        <f t="shared" si="548"/>
        <v>147283.19999999995</v>
      </c>
      <c r="S1381">
        <f t="shared" si="549"/>
        <v>31</v>
      </c>
    </row>
    <row r="1382" spans="1:19" x14ac:dyDescent="0.25">
      <c r="A1382" s="1">
        <v>218</v>
      </c>
      <c r="B1382" s="11">
        <v>14520</v>
      </c>
      <c r="C1382" s="11">
        <f t="shared" si="550"/>
        <v>2111.1999999999971</v>
      </c>
      <c r="D1382" s="11">
        <f t="shared" si="551"/>
        <v>4560.1999999999971</v>
      </c>
      <c r="E1382" s="22">
        <v>12071</v>
      </c>
      <c r="F1382" s="4">
        <f t="shared" si="544"/>
        <v>11</v>
      </c>
      <c r="G1382" s="25">
        <f t="shared" si="545"/>
        <v>50162.199999999968</v>
      </c>
      <c r="H1382" s="1">
        <f t="shared" si="546"/>
        <v>1</v>
      </c>
      <c r="I1382" s="26">
        <f t="shared" si="547"/>
        <v>124060</v>
      </c>
      <c r="J1382" s="26">
        <f t="shared" si="548"/>
        <v>174222.19999999995</v>
      </c>
      <c r="S1382">
        <f t="shared" si="549"/>
        <v>32</v>
      </c>
    </row>
    <row r="1383" spans="1:19" x14ac:dyDescent="0.25">
      <c r="A1383" s="1">
        <v>219</v>
      </c>
      <c r="B1383" s="11">
        <v>0</v>
      </c>
      <c r="C1383" s="11">
        <f t="shared" si="550"/>
        <v>4560.1999999999971</v>
      </c>
      <c r="D1383" s="11">
        <f t="shared" si="551"/>
        <v>4560.1999999999971</v>
      </c>
      <c r="E1383" s="22">
        <v>0</v>
      </c>
      <c r="F1383" s="4">
        <f t="shared" si="544"/>
        <v>11</v>
      </c>
      <c r="G1383" s="25">
        <f t="shared" si="545"/>
        <v>50162.199999999968</v>
      </c>
      <c r="H1383" s="1">
        <f t="shared" si="546"/>
        <v>0</v>
      </c>
      <c r="I1383" s="26">
        <f t="shared" si="547"/>
        <v>0</v>
      </c>
      <c r="J1383" s="26">
        <f t="shared" si="548"/>
        <v>50162.199999999968</v>
      </c>
      <c r="S1383">
        <f t="shared" si="549"/>
        <v>32</v>
      </c>
    </row>
    <row r="1384" spans="1:19" x14ac:dyDescent="0.25">
      <c r="A1384" s="1">
        <v>220</v>
      </c>
      <c r="B1384" s="11">
        <v>7860</v>
      </c>
      <c r="C1384" s="11">
        <f t="shared" si="550"/>
        <v>4560.1999999999971</v>
      </c>
      <c r="D1384" s="11">
        <f t="shared" si="551"/>
        <v>12420.199999999997</v>
      </c>
      <c r="E1384" s="22">
        <v>0</v>
      </c>
      <c r="F1384" s="4">
        <f t="shared" si="544"/>
        <v>11</v>
      </c>
      <c r="G1384" s="25">
        <f t="shared" si="545"/>
        <v>136622.19999999995</v>
      </c>
      <c r="H1384" s="1">
        <f t="shared" si="546"/>
        <v>1</v>
      </c>
      <c r="I1384" s="26">
        <f t="shared" si="547"/>
        <v>124060</v>
      </c>
      <c r="J1384" s="26">
        <f t="shared" si="548"/>
        <v>260682.19999999995</v>
      </c>
      <c r="S1384">
        <f t="shared" si="549"/>
        <v>32</v>
      </c>
    </row>
    <row r="1385" spans="1:19" x14ac:dyDescent="0.25">
      <c r="A1385" s="1">
        <v>221</v>
      </c>
      <c r="B1385" s="11">
        <v>3820</v>
      </c>
      <c r="C1385" s="11">
        <f t="shared" si="550"/>
        <v>12420.199999999997</v>
      </c>
      <c r="D1385" s="11">
        <f t="shared" si="551"/>
        <v>16240.199999999997</v>
      </c>
      <c r="E1385" s="22">
        <v>0</v>
      </c>
      <c r="F1385" s="4">
        <f t="shared" si="544"/>
        <v>11</v>
      </c>
      <c r="G1385" s="25">
        <f t="shared" si="545"/>
        <v>178642.19999999995</v>
      </c>
      <c r="H1385" s="1">
        <f t="shared" si="546"/>
        <v>1</v>
      </c>
      <c r="I1385" s="26">
        <f t="shared" si="547"/>
        <v>124060</v>
      </c>
      <c r="J1385" s="26">
        <f t="shared" si="548"/>
        <v>302702.19999999995</v>
      </c>
      <c r="S1385">
        <f t="shared" si="549"/>
        <v>32</v>
      </c>
    </row>
    <row r="1386" spans="1:19" x14ac:dyDescent="0.25">
      <c r="A1386" s="1">
        <v>222</v>
      </c>
      <c r="B1386" s="11">
        <v>3480</v>
      </c>
      <c r="C1386" s="11">
        <f t="shared" si="550"/>
        <v>16240.199999999997</v>
      </c>
      <c r="D1386" s="11">
        <f t="shared" si="551"/>
        <v>19720.199999999997</v>
      </c>
      <c r="E1386" s="22">
        <v>0</v>
      </c>
      <c r="F1386" s="4">
        <f t="shared" si="544"/>
        <v>11</v>
      </c>
      <c r="G1386" s="25">
        <f t="shared" si="545"/>
        <v>216922.19999999995</v>
      </c>
      <c r="H1386" s="1">
        <f t="shared" si="546"/>
        <v>1</v>
      </c>
      <c r="I1386" s="26">
        <f t="shared" si="547"/>
        <v>124060</v>
      </c>
      <c r="J1386" s="26">
        <f t="shared" si="548"/>
        <v>340982.19999999995</v>
      </c>
      <c r="S1386">
        <f t="shared" si="549"/>
        <v>32</v>
      </c>
    </row>
    <row r="1387" spans="1:19" x14ac:dyDescent="0.25">
      <c r="A1387" s="1">
        <v>223</v>
      </c>
      <c r="B1387" s="11">
        <v>5030</v>
      </c>
      <c r="C1387" s="11">
        <f t="shared" si="550"/>
        <v>19720.199999999997</v>
      </c>
      <c r="D1387" s="11">
        <f t="shared" si="551"/>
        <v>24750.199999999997</v>
      </c>
      <c r="E1387" s="22">
        <v>0</v>
      </c>
      <c r="F1387" s="4">
        <f t="shared" si="544"/>
        <v>11</v>
      </c>
      <c r="G1387" s="25">
        <f t="shared" si="545"/>
        <v>272252.19999999995</v>
      </c>
      <c r="H1387" s="1">
        <f t="shared" si="546"/>
        <v>1</v>
      </c>
      <c r="I1387" s="26">
        <f t="shared" si="547"/>
        <v>124060</v>
      </c>
      <c r="J1387" s="26">
        <f t="shared" si="548"/>
        <v>396312.19999999995</v>
      </c>
      <c r="S1387">
        <f t="shared" si="549"/>
        <v>32</v>
      </c>
    </row>
    <row r="1388" spans="1:19" x14ac:dyDescent="0.25">
      <c r="A1388" s="1">
        <v>224</v>
      </c>
      <c r="B1388" s="11">
        <v>0</v>
      </c>
      <c r="C1388" s="11">
        <f t="shared" si="550"/>
        <v>24750.199999999997</v>
      </c>
      <c r="D1388" s="11">
        <f t="shared" si="551"/>
        <v>24750.199999999997</v>
      </c>
      <c r="E1388" s="22">
        <v>0</v>
      </c>
      <c r="F1388" s="4">
        <f t="shared" si="544"/>
        <v>11</v>
      </c>
      <c r="G1388" s="25">
        <f t="shared" si="545"/>
        <v>272252.19999999995</v>
      </c>
      <c r="H1388" s="1">
        <f t="shared" si="546"/>
        <v>0</v>
      </c>
      <c r="I1388" s="26">
        <f t="shared" si="547"/>
        <v>0</v>
      </c>
      <c r="J1388" s="26">
        <f t="shared" si="548"/>
        <v>272252.19999999995</v>
      </c>
      <c r="S1388">
        <f t="shared" si="549"/>
        <v>32</v>
      </c>
    </row>
    <row r="1389" spans="1:19" x14ac:dyDescent="0.25">
      <c r="A1389" s="1">
        <v>225</v>
      </c>
      <c r="B1389" s="11">
        <v>0</v>
      </c>
      <c r="C1389" s="11">
        <f t="shared" si="550"/>
        <v>24750.199999999997</v>
      </c>
      <c r="D1389" s="11">
        <f t="shared" si="551"/>
        <v>24750.199999999997</v>
      </c>
      <c r="E1389" s="22">
        <v>0</v>
      </c>
      <c r="F1389" s="4">
        <f t="shared" si="544"/>
        <v>11</v>
      </c>
      <c r="G1389" s="25">
        <f t="shared" si="545"/>
        <v>272252.19999999995</v>
      </c>
      <c r="H1389" s="1">
        <f t="shared" si="546"/>
        <v>0</v>
      </c>
      <c r="I1389" s="26">
        <f t="shared" si="547"/>
        <v>0</v>
      </c>
      <c r="J1389" s="26">
        <f t="shared" si="548"/>
        <v>272252.19999999995</v>
      </c>
      <c r="S1389">
        <f t="shared" si="549"/>
        <v>33</v>
      </c>
    </row>
    <row r="1390" spans="1:19" x14ac:dyDescent="0.25">
      <c r="A1390" s="1">
        <v>226</v>
      </c>
      <c r="B1390" s="11">
        <v>0</v>
      </c>
      <c r="C1390" s="11">
        <f t="shared" si="550"/>
        <v>24750.199999999997</v>
      </c>
      <c r="D1390" s="11">
        <f t="shared" si="551"/>
        <v>24750.199999999997</v>
      </c>
      <c r="E1390" s="22">
        <v>0</v>
      </c>
      <c r="F1390" s="4">
        <f t="shared" si="544"/>
        <v>11</v>
      </c>
      <c r="G1390" s="25">
        <f t="shared" si="545"/>
        <v>272252.19999999995</v>
      </c>
      <c r="H1390" s="1">
        <f t="shared" si="546"/>
        <v>0</v>
      </c>
      <c r="I1390" s="26">
        <f t="shared" si="547"/>
        <v>0</v>
      </c>
      <c r="J1390" s="26">
        <f t="shared" si="548"/>
        <v>272252.19999999995</v>
      </c>
      <c r="S1390">
        <f t="shared" si="549"/>
        <v>33</v>
      </c>
    </row>
    <row r="1391" spans="1:19" x14ac:dyDescent="0.25">
      <c r="A1391" s="1">
        <v>227</v>
      </c>
      <c r="B1391" s="11">
        <v>0</v>
      </c>
      <c r="C1391" s="11">
        <f t="shared" si="550"/>
        <v>24750.199999999997</v>
      </c>
      <c r="D1391" s="11">
        <f t="shared" si="551"/>
        <v>12639.199999999997</v>
      </c>
      <c r="E1391" s="22">
        <v>12111</v>
      </c>
      <c r="F1391" s="4">
        <f t="shared" si="544"/>
        <v>11</v>
      </c>
      <c r="G1391" s="25">
        <f t="shared" si="545"/>
        <v>139031.19999999995</v>
      </c>
      <c r="H1391" s="1">
        <f t="shared" si="546"/>
        <v>0</v>
      </c>
      <c r="I1391" s="26">
        <f t="shared" si="547"/>
        <v>0</v>
      </c>
      <c r="J1391" s="26">
        <f t="shared" si="548"/>
        <v>139031.19999999995</v>
      </c>
      <c r="S1391">
        <f t="shared" si="549"/>
        <v>33</v>
      </c>
    </row>
    <row r="1392" spans="1:19" x14ac:dyDescent="0.25">
      <c r="A1392" s="1">
        <v>228</v>
      </c>
      <c r="B1392" s="11">
        <v>0</v>
      </c>
      <c r="C1392" s="11">
        <f t="shared" si="550"/>
        <v>12639.199999999997</v>
      </c>
      <c r="D1392" s="11">
        <f t="shared" si="551"/>
        <v>2418.1999999999971</v>
      </c>
      <c r="E1392" s="22">
        <v>10221</v>
      </c>
      <c r="F1392" s="4">
        <f t="shared" si="544"/>
        <v>11</v>
      </c>
      <c r="G1392" s="25">
        <f t="shared" si="545"/>
        <v>26600.199999999968</v>
      </c>
      <c r="H1392" s="1">
        <f t="shared" si="546"/>
        <v>0</v>
      </c>
      <c r="I1392" s="26">
        <f t="shared" si="547"/>
        <v>0</v>
      </c>
      <c r="J1392" s="26">
        <f t="shared" si="548"/>
        <v>26600.199999999968</v>
      </c>
      <c r="S1392">
        <f t="shared" si="549"/>
        <v>33</v>
      </c>
    </row>
    <row r="1393" spans="1:19" x14ac:dyDescent="0.25">
      <c r="A1393" s="1">
        <v>229</v>
      </c>
      <c r="B1393" s="11">
        <v>0</v>
      </c>
      <c r="C1393" s="11">
        <f t="shared" si="550"/>
        <v>2418.1999999999971</v>
      </c>
      <c r="D1393" s="11">
        <f t="shared" si="551"/>
        <v>2418.1999999999971</v>
      </c>
      <c r="E1393" s="22">
        <v>0</v>
      </c>
      <c r="F1393" s="4">
        <f t="shared" si="544"/>
        <v>11</v>
      </c>
      <c r="G1393" s="25">
        <f t="shared" si="545"/>
        <v>26600.199999999968</v>
      </c>
      <c r="H1393" s="1">
        <f t="shared" si="546"/>
        <v>0</v>
      </c>
      <c r="I1393" s="26">
        <f t="shared" si="547"/>
        <v>0</v>
      </c>
      <c r="J1393" s="26">
        <f t="shared" si="548"/>
        <v>26600.199999999968</v>
      </c>
      <c r="S1393">
        <f t="shared" si="549"/>
        <v>33</v>
      </c>
    </row>
    <row r="1394" spans="1:19" x14ac:dyDescent="0.25">
      <c r="A1394" s="1">
        <v>230</v>
      </c>
      <c r="B1394" s="11">
        <v>12120</v>
      </c>
      <c r="C1394" s="11">
        <f t="shared" si="550"/>
        <v>2418.1999999999971</v>
      </c>
      <c r="D1394" s="11">
        <f t="shared" si="551"/>
        <v>3405.1999999999971</v>
      </c>
      <c r="E1394" s="22">
        <v>11133</v>
      </c>
      <c r="F1394" s="4">
        <f t="shared" si="544"/>
        <v>11</v>
      </c>
      <c r="G1394" s="25">
        <f t="shared" si="545"/>
        <v>37457.199999999968</v>
      </c>
      <c r="H1394" s="1">
        <f t="shared" si="546"/>
        <v>1</v>
      </c>
      <c r="I1394" s="26">
        <f t="shared" si="547"/>
        <v>124060</v>
      </c>
      <c r="J1394" s="26">
        <f t="shared" si="548"/>
        <v>161517.19999999995</v>
      </c>
      <c r="S1394">
        <f t="shared" si="549"/>
        <v>33</v>
      </c>
    </row>
    <row r="1395" spans="1:19" x14ac:dyDescent="0.25">
      <c r="A1395" s="1">
        <v>231</v>
      </c>
      <c r="B1395" s="11">
        <v>15830</v>
      </c>
      <c r="C1395" s="11">
        <f t="shared" si="550"/>
        <v>3405.1999999999971</v>
      </c>
      <c r="D1395" s="11">
        <f t="shared" si="551"/>
        <v>8002.1999999999971</v>
      </c>
      <c r="E1395" s="22">
        <v>11233</v>
      </c>
      <c r="F1395" s="4">
        <f t="shared" si="544"/>
        <v>11</v>
      </c>
      <c r="G1395" s="25">
        <f t="shared" si="545"/>
        <v>88024.199999999968</v>
      </c>
      <c r="H1395" s="1">
        <f t="shared" si="546"/>
        <v>1</v>
      </c>
      <c r="I1395" s="26">
        <f t="shared" si="547"/>
        <v>124060</v>
      </c>
      <c r="J1395" s="26">
        <f t="shared" si="548"/>
        <v>212084.19999999995</v>
      </c>
      <c r="S1395">
        <f t="shared" si="549"/>
        <v>33</v>
      </c>
    </row>
    <row r="1396" spans="1:19" x14ac:dyDescent="0.25">
      <c r="A1396" s="1">
        <v>232</v>
      </c>
      <c r="B1396" s="11">
        <v>4410</v>
      </c>
      <c r="C1396" s="11">
        <f t="shared" si="550"/>
        <v>8002.1999999999971</v>
      </c>
      <c r="D1396" s="11">
        <f t="shared" si="551"/>
        <v>1558.1999999999971</v>
      </c>
      <c r="E1396" s="22">
        <v>10854</v>
      </c>
      <c r="F1396" s="4">
        <f t="shared" si="544"/>
        <v>11</v>
      </c>
      <c r="G1396" s="25">
        <f t="shared" si="545"/>
        <v>17140.199999999968</v>
      </c>
      <c r="H1396" s="1">
        <f t="shared" si="546"/>
        <v>1</v>
      </c>
      <c r="I1396" s="26">
        <f t="shared" si="547"/>
        <v>124060</v>
      </c>
      <c r="J1396" s="26">
        <f t="shared" si="548"/>
        <v>141200.19999999995</v>
      </c>
      <c r="S1396">
        <f t="shared" si="549"/>
        <v>34</v>
      </c>
    </row>
    <row r="1397" spans="1:19" x14ac:dyDescent="0.25">
      <c r="A1397" s="1">
        <v>233</v>
      </c>
      <c r="B1397" s="11">
        <v>0</v>
      </c>
      <c r="C1397" s="11">
        <f t="shared" si="550"/>
        <v>1558.1999999999971</v>
      </c>
      <c r="D1397" s="11">
        <f t="shared" si="551"/>
        <v>1558.1999999999971</v>
      </c>
      <c r="E1397" s="22">
        <v>0</v>
      </c>
      <c r="F1397" s="4">
        <f t="shared" si="544"/>
        <v>11</v>
      </c>
      <c r="G1397" s="25">
        <f t="shared" si="545"/>
        <v>17140.199999999968</v>
      </c>
      <c r="H1397" s="1">
        <f t="shared" si="546"/>
        <v>0</v>
      </c>
      <c r="I1397" s="26">
        <f t="shared" si="547"/>
        <v>0</v>
      </c>
      <c r="J1397" s="26">
        <f t="shared" si="548"/>
        <v>17140.199999999968</v>
      </c>
      <c r="S1397">
        <f t="shared" si="549"/>
        <v>34</v>
      </c>
    </row>
    <row r="1398" spans="1:19" x14ac:dyDescent="0.25">
      <c r="A1398" s="1">
        <v>234</v>
      </c>
      <c r="B1398" s="11">
        <v>6550</v>
      </c>
      <c r="C1398" s="11">
        <f t="shared" si="550"/>
        <v>1558.1999999999971</v>
      </c>
      <c r="D1398" s="11">
        <f t="shared" si="551"/>
        <v>8108.1999999999971</v>
      </c>
      <c r="E1398" s="22">
        <v>0</v>
      </c>
      <c r="F1398" s="4">
        <f t="shared" si="544"/>
        <v>11</v>
      </c>
      <c r="G1398" s="25">
        <f t="shared" si="545"/>
        <v>89190.199999999968</v>
      </c>
      <c r="H1398" s="1">
        <f t="shared" si="546"/>
        <v>1</v>
      </c>
      <c r="I1398" s="26">
        <f t="shared" si="547"/>
        <v>124060</v>
      </c>
      <c r="J1398" s="26">
        <f t="shared" si="548"/>
        <v>213250.19999999995</v>
      </c>
      <c r="S1398">
        <f t="shared" si="549"/>
        <v>34</v>
      </c>
    </row>
    <row r="1399" spans="1:19" x14ac:dyDescent="0.25">
      <c r="A1399" s="1">
        <v>235</v>
      </c>
      <c r="B1399" s="11">
        <v>5850</v>
      </c>
      <c r="C1399" s="11">
        <f t="shared" si="550"/>
        <v>8108.1999999999971</v>
      </c>
      <c r="D1399" s="11">
        <f t="shared" si="551"/>
        <v>13958.199999999997</v>
      </c>
      <c r="E1399" s="22">
        <v>0</v>
      </c>
      <c r="F1399" s="4">
        <f t="shared" si="544"/>
        <v>11</v>
      </c>
      <c r="G1399" s="25">
        <f t="shared" si="545"/>
        <v>153540.19999999995</v>
      </c>
      <c r="H1399" s="1">
        <f t="shared" si="546"/>
        <v>1</v>
      </c>
      <c r="I1399" s="26">
        <f t="shared" si="547"/>
        <v>124060</v>
      </c>
      <c r="J1399" s="26">
        <f t="shared" si="548"/>
        <v>277600.19999999995</v>
      </c>
      <c r="S1399">
        <f t="shared" si="549"/>
        <v>34</v>
      </c>
    </row>
    <row r="1400" spans="1:19" x14ac:dyDescent="0.25">
      <c r="A1400" s="1">
        <v>236</v>
      </c>
      <c r="B1400" s="11">
        <v>5030</v>
      </c>
      <c r="C1400" s="11">
        <f t="shared" si="550"/>
        <v>13958.199999999997</v>
      </c>
      <c r="D1400" s="11">
        <f t="shared" si="551"/>
        <v>18988.199999999997</v>
      </c>
      <c r="E1400" s="22">
        <v>0</v>
      </c>
      <c r="F1400" s="4">
        <f t="shared" si="544"/>
        <v>11</v>
      </c>
      <c r="G1400" s="25">
        <f t="shared" si="545"/>
        <v>208870.19999999995</v>
      </c>
      <c r="H1400" s="1">
        <f t="shared" si="546"/>
        <v>1</v>
      </c>
      <c r="I1400" s="26">
        <f t="shared" si="547"/>
        <v>124060</v>
      </c>
      <c r="J1400" s="26">
        <f t="shared" si="548"/>
        <v>332930.19999999995</v>
      </c>
      <c r="S1400">
        <f t="shared" si="549"/>
        <v>34</v>
      </c>
    </row>
    <row r="1401" spans="1:19" x14ac:dyDescent="0.25">
      <c r="A1401" s="1">
        <v>237</v>
      </c>
      <c r="B1401" s="11">
        <v>4780</v>
      </c>
      <c r="C1401" s="11">
        <f t="shared" si="550"/>
        <v>18988.199999999997</v>
      </c>
      <c r="D1401" s="11">
        <f t="shared" si="551"/>
        <v>23768.199999999997</v>
      </c>
      <c r="E1401" s="22">
        <v>0</v>
      </c>
      <c r="F1401" s="4">
        <f t="shared" si="544"/>
        <v>11</v>
      </c>
      <c r="G1401" s="25">
        <f t="shared" si="545"/>
        <v>261450.19999999995</v>
      </c>
      <c r="H1401" s="1">
        <f t="shared" si="546"/>
        <v>1</v>
      </c>
      <c r="I1401" s="26">
        <f t="shared" si="547"/>
        <v>124060</v>
      </c>
      <c r="J1401" s="26">
        <f t="shared" si="548"/>
        <v>385510.19999999995</v>
      </c>
      <c r="S1401">
        <f t="shared" si="549"/>
        <v>34</v>
      </c>
    </row>
    <row r="1402" spans="1:19" x14ac:dyDescent="0.25">
      <c r="A1402" s="1">
        <v>238</v>
      </c>
      <c r="B1402" s="11">
        <v>4310</v>
      </c>
      <c r="C1402" s="11">
        <f t="shared" si="550"/>
        <v>23768.199999999997</v>
      </c>
      <c r="D1402" s="11">
        <f t="shared" si="551"/>
        <v>28078.199999999997</v>
      </c>
      <c r="E1402" s="22">
        <v>0</v>
      </c>
      <c r="F1402" s="4">
        <f t="shared" si="544"/>
        <v>11</v>
      </c>
      <c r="G1402" s="25">
        <f t="shared" si="545"/>
        <v>308860.19999999995</v>
      </c>
      <c r="H1402" s="1">
        <f t="shared" si="546"/>
        <v>1</v>
      </c>
      <c r="I1402" s="26">
        <f t="shared" si="547"/>
        <v>124060</v>
      </c>
      <c r="J1402" s="26">
        <f t="shared" si="548"/>
        <v>432920.19999999995</v>
      </c>
      <c r="S1402">
        <f t="shared" si="549"/>
        <v>34</v>
      </c>
    </row>
    <row r="1403" spans="1:19" x14ac:dyDescent="0.25">
      <c r="A1403" s="1">
        <v>239</v>
      </c>
      <c r="B1403" s="11">
        <v>2960</v>
      </c>
      <c r="C1403" s="11">
        <f t="shared" si="550"/>
        <v>28078.199999999997</v>
      </c>
      <c r="D1403" s="11">
        <f t="shared" si="551"/>
        <v>31038.199999999997</v>
      </c>
      <c r="E1403" s="22">
        <v>0</v>
      </c>
      <c r="F1403" s="4">
        <f t="shared" si="544"/>
        <v>11</v>
      </c>
      <c r="G1403" s="25">
        <f t="shared" si="545"/>
        <v>341420.19999999995</v>
      </c>
      <c r="H1403" s="1">
        <f t="shared" si="546"/>
        <v>1</v>
      </c>
      <c r="I1403" s="26">
        <f t="shared" si="547"/>
        <v>124060</v>
      </c>
      <c r="J1403" s="26">
        <f t="shared" si="548"/>
        <v>465480.19999999995</v>
      </c>
      <c r="S1403">
        <f t="shared" si="549"/>
        <v>35</v>
      </c>
    </row>
    <row r="1404" spans="1:19" x14ac:dyDescent="0.25">
      <c r="A1404" s="1">
        <v>240</v>
      </c>
      <c r="B1404" s="11">
        <v>0</v>
      </c>
      <c r="C1404" s="11">
        <f t="shared" si="550"/>
        <v>31038.199999999997</v>
      </c>
      <c r="D1404" s="11">
        <f t="shared" si="551"/>
        <v>31038.199999999997</v>
      </c>
      <c r="E1404" s="22">
        <v>0</v>
      </c>
      <c r="F1404" s="4">
        <f t="shared" si="544"/>
        <v>11</v>
      </c>
      <c r="G1404" s="25">
        <f t="shared" si="545"/>
        <v>341420.19999999995</v>
      </c>
      <c r="H1404" s="1">
        <f t="shared" si="546"/>
        <v>0</v>
      </c>
      <c r="I1404" s="26">
        <f t="shared" si="547"/>
        <v>0</v>
      </c>
      <c r="J1404" s="26">
        <f t="shared" si="548"/>
        <v>341420.19999999995</v>
      </c>
      <c r="S1404">
        <f t="shared" si="549"/>
        <v>35</v>
      </c>
    </row>
    <row r="1405" spans="1:19" x14ac:dyDescent="0.25">
      <c r="A1405" s="1">
        <v>241</v>
      </c>
      <c r="B1405" s="11">
        <v>7960</v>
      </c>
      <c r="C1405" s="11">
        <f t="shared" si="550"/>
        <v>31038.199999999997</v>
      </c>
      <c r="D1405" s="11">
        <f t="shared" si="551"/>
        <v>28515.199999999997</v>
      </c>
      <c r="E1405" s="22">
        <v>10483</v>
      </c>
      <c r="F1405" s="4">
        <f t="shared" si="544"/>
        <v>11</v>
      </c>
      <c r="G1405" s="25">
        <f t="shared" si="545"/>
        <v>313667.19999999995</v>
      </c>
      <c r="H1405" s="1">
        <f t="shared" si="546"/>
        <v>1</v>
      </c>
      <c r="I1405" s="26">
        <f t="shared" si="547"/>
        <v>124060</v>
      </c>
      <c r="J1405" s="26">
        <f t="shared" si="548"/>
        <v>437727.19999999995</v>
      </c>
      <c r="O1405">
        <f>O1407/$M$1167</f>
        <v>19</v>
      </c>
      <c r="S1405">
        <f t="shared" si="549"/>
        <v>35</v>
      </c>
    </row>
    <row r="1406" spans="1:19" x14ac:dyDescent="0.25">
      <c r="A1406" s="1">
        <v>242</v>
      </c>
      <c r="B1406" s="11">
        <v>0</v>
      </c>
      <c r="C1406" s="11">
        <f t="shared" si="550"/>
        <v>28515.199999999997</v>
      </c>
      <c r="D1406" s="11">
        <f t="shared" si="551"/>
        <v>17070.199999999997</v>
      </c>
      <c r="E1406" s="22">
        <v>11445</v>
      </c>
      <c r="F1406" s="4">
        <f t="shared" si="544"/>
        <v>11</v>
      </c>
      <c r="G1406" s="25">
        <f t="shared" si="545"/>
        <v>187772.19999999995</v>
      </c>
      <c r="H1406" s="1">
        <f t="shared" si="546"/>
        <v>0</v>
      </c>
      <c r="I1406" s="26">
        <f t="shared" si="547"/>
        <v>0</v>
      </c>
      <c r="J1406" s="26">
        <f t="shared" si="548"/>
        <v>187772.19999999995</v>
      </c>
      <c r="S1406">
        <f t="shared" si="549"/>
        <v>35</v>
      </c>
    </row>
    <row r="1407" spans="1:19" ht="15.75" thickBot="1" x14ac:dyDescent="0.3">
      <c r="A1407" s="29">
        <v>243</v>
      </c>
      <c r="B1407" s="21">
        <v>888</v>
      </c>
      <c r="C1407" s="21">
        <f t="shared" si="550"/>
        <v>17070.199999999997</v>
      </c>
      <c r="D1407" s="21">
        <f t="shared" si="551"/>
        <v>7744.1999999999971</v>
      </c>
      <c r="E1407" s="21">
        <v>10214</v>
      </c>
      <c r="F1407" s="4">
        <f t="shared" si="544"/>
        <v>11</v>
      </c>
      <c r="G1407" s="43">
        <f t="shared" si="545"/>
        <v>85186.199999999968</v>
      </c>
      <c r="H1407" s="29">
        <f t="shared" si="546"/>
        <v>1</v>
      </c>
      <c r="I1407" s="26">
        <f t="shared" si="547"/>
        <v>124060</v>
      </c>
      <c r="J1407" s="30">
        <f t="shared" si="548"/>
        <v>209246.19999999995</v>
      </c>
      <c r="K1407" s="31">
        <f>SUM(J1377:J1407)</f>
        <v>7015246.200000003</v>
      </c>
      <c r="L1407" s="32" t="s">
        <v>114</v>
      </c>
      <c r="M1407" s="28">
        <f>SUM(G1377:G1407)</f>
        <v>4658106.200000002</v>
      </c>
      <c r="N1407" s="33" t="s">
        <v>70</v>
      </c>
      <c r="O1407" s="34">
        <f>SUM(I1377:I1407)</f>
        <v>2357140</v>
      </c>
      <c r="S1407">
        <f t="shared" si="549"/>
        <v>35</v>
      </c>
    </row>
    <row r="1408" spans="1:19" x14ac:dyDescent="0.25">
      <c r="A1408" s="36">
        <v>244</v>
      </c>
      <c r="B1408" s="22">
        <v>4730</v>
      </c>
      <c r="C1408" s="22">
        <f t="shared" si="550"/>
        <v>7744.1999999999971</v>
      </c>
      <c r="D1408" s="22">
        <f t="shared" si="551"/>
        <v>1149.1999999999971</v>
      </c>
      <c r="E1408" s="22">
        <v>11325</v>
      </c>
      <c r="F1408" s="4">
        <f t="shared" si="544"/>
        <v>11</v>
      </c>
      <c r="G1408" s="44">
        <f t="shared" si="545"/>
        <v>12641.199999999968</v>
      </c>
      <c r="H1408" s="36">
        <f t="shared" si="546"/>
        <v>1</v>
      </c>
      <c r="I1408" s="26">
        <f t="shared" si="547"/>
        <v>124060</v>
      </c>
      <c r="J1408" s="37">
        <f t="shared" si="548"/>
        <v>136701.19999999995</v>
      </c>
      <c r="S1408">
        <f t="shared" si="549"/>
        <v>35</v>
      </c>
    </row>
    <row r="1409" spans="1:19" x14ac:dyDescent="0.25">
      <c r="A1409" s="1">
        <v>245</v>
      </c>
      <c r="B1409" s="11">
        <v>12660</v>
      </c>
      <c r="C1409" s="11">
        <f t="shared" si="550"/>
        <v>1149.1999999999971</v>
      </c>
      <c r="D1409" s="11">
        <f t="shared" si="551"/>
        <v>2489.1999999999971</v>
      </c>
      <c r="E1409" s="22">
        <v>11320</v>
      </c>
      <c r="F1409" s="4">
        <f t="shared" si="544"/>
        <v>11</v>
      </c>
      <c r="G1409" s="25">
        <f t="shared" si="545"/>
        <v>27381.199999999968</v>
      </c>
      <c r="H1409" s="1">
        <f t="shared" si="546"/>
        <v>1</v>
      </c>
      <c r="I1409" s="26">
        <f t="shared" si="547"/>
        <v>124060</v>
      </c>
      <c r="J1409" s="26">
        <f t="shared" si="548"/>
        <v>151441.19999999995</v>
      </c>
      <c r="S1409">
        <f t="shared" si="549"/>
        <v>35</v>
      </c>
    </row>
    <row r="1410" spans="1:19" x14ac:dyDescent="0.25">
      <c r="A1410" s="1">
        <v>246</v>
      </c>
      <c r="B1410" s="11">
        <v>9480</v>
      </c>
      <c r="C1410" s="11">
        <f t="shared" si="550"/>
        <v>2489.1999999999971</v>
      </c>
      <c r="D1410" s="11">
        <f t="shared" si="551"/>
        <v>965.19999999999709</v>
      </c>
      <c r="E1410" s="22">
        <v>11004</v>
      </c>
      <c r="F1410" s="4">
        <f t="shared" si="544"/>
        <v>11</v>
      </c>
      <c r="G1410" s="25">
        <f t="shared" si="545"/>
        <v>10617.199999999968</v>
      </c>
      <c r="H1410" s="1">
        <f t="shared" si="546"/>
        <v>1</v>
      </c>
      <c r="I1410" s="26">
        <f t="shared" si="547"/>
        <v>124060</v>
      </c>
      <c r="J1410" s="26">
        <f t="shared" si="548"/>
        <v>134677.19999999995</v>
      </c>
      <c r="S1410">
        <f t="shared" si="549"/>
        <v>36</v>
      </c>
    </row>
    <row r="1411" spans="1:19" x14ac:dyDescent="0.25">
      <c r="A1411" s="1">
        <v>247</v>
      </c>
      <c r="B1411" s="11">
        <v>6540</v>
      </c>
      <c r="C1411" s="11">
        <f t="shared" si="550"/>
        <v>965.19999999999709</v>
      </c>
      <c r="D1411" s="11">
        <f t="shared" si="551"/>
        <v>7505.1999999999971</v>
      </c>
      <c r="E1411" s="22">
        <v>0</v>
      </c>
      <c r="F1411" s="4">
        <f t="shared" si="544"/>
        <v>11</v>
      </c>
      <c r="G1411" s="25">
        <f t="shared" si="545"/>
        <v>82557.199999999968</v>
      </c>
      <c r="H1411" s="1">
        <f t="shared" si="546"/>
        <v>1</v>
      </c>
      <c r="I1411" s="26">
        <f t="shared" si="547"/>
        <v>124060</v>
      </c>
      <c r="J1411" s="26">
        <f t="shared" si="548"/>
        <v>206617.19999999995</v>
      </c>
      <c r="S1411">
        <f t="shared" si="549"/>
        <v>36</v>
      </c>
    </row>
    <row r="1412" spans="1:19" x14ac:dyDescent="0.25">
      <c r="A1412" s="1">
        <v>248</v>
      </c>
      <c r="B1412" s="11">
        <v>17080</v>
      </c>
      <c r="C1412" s="11">
        <f t="shared" si="550"/>
        <v>7505.1999999999971</v>
      </c>
      <c r="D1412" s="11">
        <f t="shared" si="551"/>
        <v>12925.199999999997</v>
      </c>
      <c r="E1412" s="22">
        <v>11660</v>
      </c>
      <c r="F1412" s="4">
        <f t="shared" si="544"/>
        <v>11</v>
      </c>
      <c r="G1412" s="25">
        <f t="shared" si="545"/>
        <v>142177.19999999995</v>
      </c>
      <c r="H1412" s="1">
        <f t="shared" si="546"/>
        <v>1</v>
      </c>
      <c r="I1412" s="26">
        <f t="shared" si="547"/>
        <v>124060</v>
      </c>
      <c r="J1412" s="26">
        <f t="shared" si="548"/>
        <v>266237.19999999995</v>
      </c>
      <c r="S1412">
        <f t="shared" si="549"/>
        <v>36</v>
      </c>
    </row>
    <row r="1413" spans="1:19" x14ac:dyDescent="0.25">
      <c r="A1413" s="1">
        <v>249</v>
      </c>
      <c r="B1413" s="11">
        <v>11540</v>
      </c>
      <c r="C1413" s="11">
        <f t="shared" si="550"/>
        <v>12925.199999999997</v>
      </c>
      <c r="D1413" s="11">
        <f t="shared" si="551"/>
        <v>14184.199999999997</v>
      </c>
      <c r="E1413" s="22">
        <v>10281</v>
      </c>
      <c r="F1413" s="4">
        <f t="shared" si="544"/>
        <v>11</v>
      </c>
      <c r="G1413" s="25">
        <f t="shared" si="545"/>
        <v>156026.19999999995</v>
      </c>
      <c r="H1413" s="1">
        <f t="shared" si="546"/>
        <v>1</v>
      </c>
      <c r="I1413" s="26">
        <f t="shared" si="547"/>
        <v>124060</v>
      </c>
      <c r="J1413" s="26">
        <f t="shared" si="548"/>
        <v>280086.19999999995</v>
      </c>
      <c r="S1413">
        <f t="shared" si="549"/>
        <v>36</v>
      </c>
    </row>
    <row r="1414" spans="1:19" x14ac:dyDescent="0.25">
      <c r="A1414" s="1">
        <v>250</v>
      </c>
      <c r="B1414" s="11">
        <v>30480</v>
      </c>
      <c r="C1414" s="11">
        <f t="shared" si="550"/>
        <v>14184.199999999997</v>
      </c>
      <c r="D1414" s="11">
        <f t="shared" si="551"/>
        <v>35761.199999999997</v>
      </c>
      <c r="E1414" s="22">
        <v>8903</v>
      </c>
      <c r="F1414" s="4">
        <f t="shared" si="544"/>
        <v>11</v>
      </c>
      <c r="G1414" s="25">
        <f t="shared" si="545"/>
        <v>393373.19999999995</v>
      </c>
      <c r="H1414" s="1">
        <f t="shared" si="546"/>
        <v>1</v>
      </c>
      <c r="I1414" s="26">
        <f t="shared" si="547"/>
        <v>124060</v>
      </c>
      <c r="J1414" s="26">
        <f t="shared" si="548"/>
        <v>517433.19999999995</v>
      </c>
      <c r="S1414">
        <f t="shared" si="549"/>
        <v>36</v>
      </c>
    </row>
    <row r="1415" spans="1:19" x14ac:dyDescent="0.25">
      <c r="A1415" s="1">
        <v>251</v>
      </c>
      <c r="B1415" s="11">
        <v>32200.000000000004</v>
      </c>
      <c r="C1415" s="11">
        <f t="shared" si="550"/>
        <v>35761.199999999997</v>
      </c>
      <c r="D1415" s="11">
        <f t="shared" si="551"/>
        <v>55999.199999999997</v>
      </c>
      <c r="E1415" s="22">
        <v>11962</v>
      </c>
      <c r="F1415" s="4">
        <f t="shared" si="544"/>
        <v>11</v>
      </c>
      <c r="G1415" s="25">
        <f t="shared" si="545"/>
        <v>615991.19999999995</v>
      </c>
      <c r="H1415" s="1">
        <f t="shared" si="546"/>
        <v>1</v>
      </c>
      <c r="I1415" s="26">
        <f t="shared" si="547"/>
        <v>124060</v>
      </c>
      <c r="J1415" s="26">
        <f t="shared" si="548"/>
        <v>740051.2</v>
      </c>
      <c r="S1415">
        <f t="shared" si="549"/>
        <v>36</v>
      </c>
    </row>
    <row r="1416" spans="1:19" x14ac:dyDescent="0.25">
      <c r="A1416" s="1">
        <v>252</v>
      </c>
      <c r="B1416" s="11">
        <v>4140</v>
      </c>
      <c r="C1416" s="11">
        <f t="shared" si="550"/>
        <v>55999.199999999997</v>
      </c>
      <c r="D1416" s="11">
        <f t="shared" si="551"/>
        <v>48893.2</v>
      </c>
      <c r="E1416" s="22">
        <v>11246</v>
      </c>
      <c r="F1416" s="4">
        <f t="shared" si="544"/>
        <v>11</v>
      </c>
      <c r="G1416" s="25">
        <f t="shared" si="545"/>
        <v>537825.19999999995</v>
      </c>
      <c r="H1416" s="1">
        <f t="shared" si="546"/>
        <v>1</v>
      </c>
      <c r="I1416" s="26">
        <f t="shared" si="547"/>
        <v>124060</v>
      </c>
      <c r="J1416" s="26">
        <f t="shared" si="548"/>
        <v>661885.19999999995</v>
      </c>
      <c r="S1416">
        <f t="shared" si="549"/>
        <v>36</v>
      </c>
    </row>
    <row r="1417" spans="1:19" x14ac:dyDescent="0.25">
      <c r="A1417" s="1">
        <v>253</v>
      </c>
      <c r="B1417" s="11">
        <v>20640</v>
      </c>
      <c r="C1417" s="11">
        <f t="shared" si="550"/>
        <v>48893.2</v>
      </c>
      <c r="D1417" s="11">
        <f t="shared" si="551"/>
        <v>58404.2</v>
      </c>
      <c r="E1417" s="22">
        <v>11129</v>
      </c>
      <c r="F1417" s="4">
        <f t="shared" si="544"/>
        <v>11</v>
      </c>
      <c r="G1417" s="25">
        <f t="shared" si="545"/>
        <v>642446.19999999995</v>
      </c>
      <c r="H1417" s="1">
        <f t="shared" si="546"/>
        <v>1</v>
      </c>
      <c r="I1417" s="26">
        <f t="shared" si="547"/>
        <v>124060</v>
      </c>
      <c r="J1417" s="26">
        <f t="shared" si="548"/>
        <v>766506.2</v>
      </c>
      <c r="S1417">
        <f t="shared" si="549"/>
        <v>37</v>
      </c>
    </row>
    <row r="1418" spans="1:19" x14ac:dyDescent="0.25">
      <c r="A1418" s="1">
        <v>254</v>
      </c>
      <c r="B1418" s="11">
        <v>4220</v>
      </c>
      <c r="C1418" s="11">
        <f t="shared" si="550"/>
        <v>58404.2</v>
      </c>
      <c r="D1418" s="11">
        <f t="shared" si="551"/>
        <v>62624.2</v>
      </c>
      <c r="E1418" s="22">
        <v>0</v>
      </c>
      <c r="F1418" s="4">
        <f t="shared" si="544"/>
        <v>11</v>
      </c>
      <c r="G1418" s="25">
        <f t="shared" si="545"/>
        <v>688866.2</v>
      </c>
      <c r="H1418" s="1">
        <f t="shared" si="546"/>
        <v>1</v>
      </c>
      <c r="I1418" s="26">
        <f t="shared" si="547"/>
        <v>124060</v>
      </c>
      <c r="J1418" s="26">
        <f t="shared" si="548"/>
        <v>812926.2</v>
      </c>
      <c r="S1418">
        <f t="shared" si="549"/>
        <v>37</v>
      </c>
    </row>
    <row r="1419" spans="1:19" x14ac:dyDescent="0.25">
      <c r="A1419" s="1">
        <v>255</v>
      </c>
      <c r="B1419" s="11">
        <v>7980</v>
      </c>
      <c r="C1419" s="11">
        <f t="shared" si="550"/>
        <v>62624.2</v>
      </c>
      <c r="D1419" s="11">
        <f t="shared" si="551"/>
        <v>60820.2</v>
      </c>
      <c r="E1419" s="22">
        <v>9784</v>
      </c>
      <c r="F1419" s="4">
        <f t="shared" si="544"/>
        <v>11</v>
      </c>
      <c r="G1419" s="25">
        <f t="shared" si="545"/>
        <v>669022.19999999995</v>
      </c>
      <c r="H1419" s="1">
        <f t="shared" si="546"/>
        <v>1</v>
      </c>
      <c r="I1419" s="26">
        <f t="shared" si="547"/>
        <v>124060</v>
      </c>
      <c r="J1419" s="26">
        <f t="shared" si="548"/>
        <v>793082.2</v>
      </c>
      <c r="S1419">
        <f t="shared" si="549"/>
        <v>37</v>
      </c>
    </row>
    <row r="1420" spans="1:19" x14ac:dyDescent="0.25">
      <c r="A1420" s="1">
        <v>256</v>
      </c>
      <c r="B1420" s="11">
        <v>11710</v>
      </c>
      <c r="C1420" s="11">
        <f t="shared" si="550"/>
        <v>60820.2</v>
      </c>
      <c r="D1420" s="11">
        <f t="shared" si="551"/>
        <v>60330.2</v>
      </c>
      <c r="E1420" s="22">
        <v>12200</v>
      </c>
      <c r="F1420" s="4">
        <f t="shared" si="544"/>
        <v>11</v>
      </c>
      <c r="G1420" s="25">
        <f t="shared" si="545"/>
        <v>663632.19999999995</v>
      </c>
      <c r="H1420" s="1">
        <f t="shared" si="546"/>
        <v>1</v>
      </c>
      <c r="I1420" s="26">
        <f t="shared" si="547"/>
        <v>124060</v>
      </c>
      <c r="J1420" s="26">
        <f t="shared" si="548"/>
        <v>787692.2</v>
      </c>
      <c r="S1420">
        <f t="shared" si="549"/>
        <v>37</v>
      </c>
    </row>
    <row r="1421" spans="1:19" x14ac:dyDescent="0.25">
      <c r="A1421" s="1">
        <v>257</v>
      </c>
      <c r="B1421" s="11">
        <v>15770</v>
      </c>
      <c r="C1421" s="11">
        <f t="shared" si="550"/>
        <v>60330.2</v>
      </c>
      <c r="D1421" s="11">
        <f t="shared" si="551"/>
        <v>65905.2</v>
      </c>
      <c r="E1421" s="22">
        <v>10195</v>
      </c>
      <c r="F1421" s="4">
        <f t="shared" si="544"/>
        <v>11</v>
      </c>
      <c r="G1421" s="25">
        <f t="shared" si="545"/>
        <v>724957.2</v>
      </c>
      <c r="H1421" s="1">
        <f t="shared" si="546"/>
        <v>1</v>
      </c>
      <c r="I1421" s="26">
        <f t="shared" si="547"/>
        <v>124060</v>
      </c>
      <c r="J1421" s="26">
        <f t="shared" si="548"/>
        <v>849017.2</v>
      </c>
      <c r="S1421">
        <f t="shared" si="549"/>
        <v>37</v>
      </c>
    </row>
    <row r="1422" spans="1:19" x14ac:dyDescent="0.25">
      <c r="A1422" s="1">
        <v>258</v>
      </c>
      <c r="B1422" s="11">
        <v>16850</v>
      </c>
      <c r="C1422" s="11">
        <f t="shared" si="550"/>
        <v>65905.2</v>
      </c>
      <c r="D1422" s="11">
        <f t="shared" si="551"/>
        <v>70361.2</v>
      </c>
      <c r="E1422" s="22">
        <v>12394</v>
      </c>
      <c r="F1422" s="4">
        <f t="shared" ref="F1422:F1485" si="552">$M$1166</f>
        <v>11</v>
      </c>
      <c r="G1422" s="25">
        <f t="shared" ref="G1422:G1485" si="553">D1422*F1422</f>
        <v>773973.2</v>
      </c>
      <c r="H1422" s="1">
        <f t="shared" ref="H1422:H1485" si="554">IF(B1422=0,0,1)</f>
        <v>1</v>
      </c>
      <c r="I1422" s="26">
        <f t="shared" ref="I1422:I1485" si="555">H1422*$M$1167</f>
        <v>124060</v>
      </c>
      <c r="J1422" s="26">
        <f t="shared" ref="J1422:J1485" si="556">G1422+I1422</f>
        <v>898033.2</v>
      </c>
      <c r="S1422">
        <f t="shared" ref="S1422:S1485" si="557">S1415+1</f>
        <v>37</v>
      </c>
    </row>
    <row r="1423" spans="1:19" x14ac:dyDescent="0.25">
      <c r="A1423" s="1">
        <v>259</v>
      </c>
      <c r="B1423" s="11">
        <v>9590</v>
      </c>
      <c r="C1423" s="11">
        <f t="shared" ref="C1423:C1486" si="558">D1422</f>
        <v>70361.2</v>
      </c>
      <c r="D1423" s="11">
        <f t="shared" ref="D1423:D1486" si="559">C1423+B1423-E1423</f>
        <v>69539.199999999997</v>
      </c>
      <c r="E1423" s="22">
        <v>10412</v>
      </c>
      <c r="F1423" s="4">
        <f t="shared" si="552"/>
        <v>11</v>
      </c>
      <c r="G1423" s="25">
        <f t="shared" si="553"/>
        <v>764931.2</v>
      </c>
      <c r="H1423" s="1">
        <f t="shared" si="554"/>
        <v>1</v>
      </c>
      <c r="I1423" s="26">
        <f t="shared" si="555"/>
        <v>124060</v>
      </c>
      <c r="J1423" s="26">
        <f t="shared" si="556"/>
        <v>888991.2</v>
      </c>
      <c r="S1423">
        <f t="shared" si="557"/>
        <v>37</v>
      </c>
    </row>
    <row r="1424" spans="1:19" x14ac:dyDescent="0.25">
      <c r="A1424" s="1">
        <v>260</v>
      </c>
      <c r="B1424" s="11">
        <v>5970</v>
      </c>
      <c r="C1424" s="11">
        <f t="shared" si="558"/>
        <v>69539.199999999997</v>
      </c>
      <c r="D1424" s="11">
        <f t="shared" si="559"/>
        <v>63814.2</v>
      </c>
      <c r="E1424" s="22">
        <v>11695</v>
      </c>
      <c r="F1424" s="4">
        <f t="shared" si="552"/>
        <v>11</v>
      </c>
      <c r="G1424" s="25">
        <f t="shared" si="553"/>
        <v>701956.2</v>
      </c>
      <c r="H1424" s="1">
        <f t="shared" si="554"/>
        <v>1</v>
      </c>
      <c r="I1424" s="26">
        <f t="shared" si="555"/>
        <v>124060</v>
      </c>
      <c r="J1424" s="26">
        <f t="shared" si="556"/>
        <v>826016.2</v>
      </c>
      <c r="S1424">
        <f t="shared" si="557"/>
        <v>38</v>
      </c>
    </row>
    <row r="1425" spans="1:19" x14ac:dyDescent="0.25">
      <c r="A1425" s="1">
        <v>261</v>
      </c>
      <c r="B1425" s="11">
        <v>0</v>
      </c>
      <c r="C1425" s="11">
        <f t="shared" si="558"/>
        <v>63814.2</v>
      </c>
      <c r="D1425" s="11">
        <f t="shared" si="559"/>
        <v>63814.2</v>
      </c>
      <c r="E1425" s="22">
        <v>0</v>
      </c>
      <c r="F1425" s="4">
        <f t="shared" si="552"/>
        <v>11</v>
      </c>
      <c r="G1425" s="25">
        <f t="shared" si="553"/>
        <v>701956.2</v>
      </c>
      <c r="H1425" s="1">
        <f t="shared" si="554"/>
        <v>0</v>
      </c>
      <c r="I1425" s="26">
        <f t="shared" si="555"/>
        <v>0</v>
      </c>
      <c r="J1425" s="26">
        <f t="shared" si="556"/>
        <v>701956.2</v>
      </c>
      <c r="S1425">
        <f t="shared" si="557"/>
        <v>38</v>
      </c>
    </row>
    <row r="1426" spans="1:19" x14ac:dyDescent="0.25">
      <c r="A1426" s="1">
        <v>262</v>
      </c>
      <c r="B1426" s="11">
        <v>20448</v>
      </c>
      <c r="C1426" s="11">
        <f t="shared" si="558"/>
        <v>63814.2</v>
      </c>
      <c r="D1426" s="11">
        <f t="shared" si="559"/>
        <v>74565.2</v>
      </c>
      <c r="E1426" s="22">
        <v>9697</v>
      </c>
      <c r="F1426" s="4">
        <f t="shared" si="552"/>
        <v>11</v>
      </c>
      <c r="G1426" s="25">
        <f t="shared" si="553"/>
        <v>820217.2</v>
      </c>
      <c r="H1426" s="1">
        <f t="shared" si="554"/>
        <v>1</v>
      </c>
      <c r="I1426" s="26">
        <f t="shared" si="555"/>
        <v>124060</v>
      </c>
      <c r="J1426" s="26">
        <f t="shared" si="556"/>
        <v>944277.2</v>
      </c>
      <c r="S1426">
        <f t="shared" si="557"/>
        <v>38</v>
      </c>
    </row>
    <row r="1427" spans="1:19" x14ac:dyDescent="0.25">
      <c r="A1427" s="1">
        <v>263</v>
      </c>
      <c r="B1427" s="11">
        <v>11380</v>
      </c>
      <c r="C1427" s="11">
        <f t="shared" si="558"/>
        <v>74565.2</v>
      </c>
      <c r="D1427" s="11">
        <f t="shared" si="559"/>
        <v>73760.2</v>
      </c>
      <c r="E1427" s="22">
        <v>12185</v>
      </c>
      <c r="F1427" s="4">
        <f t="shared" si="552"/>
        <v>11</v>
      </c>
      <c r="G1427" s="25">
        <f t="shared" si="553"/>
        <v>811362.2</v>
      </c>
      <c r="H1427" s="1">
        <f t="shared" si="554"/>
        <v>1</v>
      </c>
      <c r="I1427" s="26">
        <f t="shared" si="555"/>
        <v>124060</v>
      </c>
      <c r="J1427" s="26">
        <f t="shared" si="556"/>
        <v>935422.2</v>
      </c>
      <c r="S1427">
        <f t="shared" si="557"/>
        <v>38</v>
      </c>
    </row>
    <row r="1428" spans="1:19" x14ac:dyDescent="0.25">
      <c r="A1428" s="1">
        <v>264</v>
      </c>
      <c r="B1428" s="11">
        <v>23180</v>
      </c>
      <c r="C1428" s="11">
        <f t="shared" si="558"/>
        <v>73760.2</v>
      </c>
      <c r="D1428" s="11">
        <f t="shared" si="559"/>
        <v>85689.2</v>
      </c>
      <c r="E1428" s="22">
        <v>11251</v>
      </c>
      <c r="F1428" s="4">
        <f t="shared" si="552"/>
        <v>11</v>
      </c>
      <c r="G1428" s="25">
        <f t="shared" si="553"/>
        <v>942581.2</v>
      </c>
      <c r="H1428" s="1">
        <f t="shared" si="554"/>
        <v>1</v>
      </c>
      <c r="I1428" s="26">
        <f t="shared" si="555"/>
        <v>124060</v>
      </c>
      <c r="J1428" s="26">
        <f t="shared" si="556"/>
        <v>1066641.2</v>
      </c>
      <c r="S1428">
        <f t="shared" si="557"/>
        <v>38</v>
      </c>
    </row>
    <row r="1429" spans="1:19" x14ac:dyDescent="0.25">
      <c r="A1429" s="1">
        <v>265</v>
      </c>
      <c r="B1429" s="11">
        <v>12010</v>
      </c>
      <c r="C1429" s="11">
        <f t="shared" si="558"/>
        <v>85689.2</v>
      </c>
      <c r="D1429" s="11">
        <f t="shared" si="559"/>
        <v>86535.2</v>
      </c>
      <c r="E1429" s="22">
        <v>11164</v>
      </c>
      <c r="F1429" s="4">
        <f t="shared" si="552"/>
        <v>11</v>
      </c>
      <c r="G1429" s="25">
        <f t="shared" si="553"/>
        <v>951887.2</v>
      </c>
      <c r="H1429" s="1">
        <f t="shared" si="554"/>
        <v>1</v>
      </c>
      <c r="I1429" s="26">
        <f t="shared" si="555"/>
        <v>124060</v>
      </c>
      <c r="J1429" s="26">
        <f t="shared" si="556"/>
        <v>1075947.2</v>
      </c>
      <c r="S1429">
        <f t="shared" si="557"/>
        <v>38</v>
      </c>
    </row>
    <row r="1430" spans="1:19" x14ac:dyDescent="0.25">
      <c r="A1430" s="1">
        <v>266</v>
      </c>
      <c r="B1430" s="11">
        <v>8940</v>
      </c>
      <c r="C1430" s="11">
        <f t="shared" si="558"/>
        <v>86535.2</v>
      </c>
      <c r="D1430" s="11">
        <f t="shared" si="559"/>
        <v>83743.199999999997</v>
      </c>
      <c r="E1430" s="22">
        <v>11732</v>
      </c>
      <c r="F1430" s="4">
        <f t="shared" si="552"/>
        <v>11</v>
      </c>
      <c r="G1430" s="25">
        <f t="shared" si="553"/>
        <v>921175.2</v>
      </c>
      <c r="H1430" s="1">
        <f t="shared" si="554"/>
        <v>1</v>
      </c>
      <c r="I1430" s="26">
        <f t="shared" si="555"/>
        <v>124060</v>
      </c>
      <c r="J1430" s="26">
        <f t="shared" si="556"/>
        <v>1045235.2</v>
      </c>
      <c r="S1430">
        <f t="shared" si="557"/>
        <v>38</v>
      </c>
    </row>
    <row r="1431" spans="1:19" x14ac:dyDescent="0.25">
      <c r="A1431" s="1">
        <v>267</v>
      </c>
      <c r="B1431" s="11">
        <v>12430</v>
      </c>
      <c r="C1431" s="11">
        <f t="shared" si="558"/>
        <v>83743.199999999997</v>
      </c>
      <c r="D1431" s="11">
        <f t="shared" si="559"/>
        <v>85932.2</v>
      </c>
      <c r="E1431" s="22">
        <v>10241</v>
      </c>
      <c r="F1431" s="4">
        <f t="shared" si="552"/>
        <v>11</v>
      </c>
      <c r="G1431" s="25">
        <f t="shared" si="553"/>
        <v>945254.2</v>
      </c>
      <c r="H1431" s="1">
        <f t="shared" si="554"/>
        <v>1</v>
      </c>
      <c r="I1431" s="26">
        <f t="shared" si="555"/>
        <v>124060</v>
      </c>
      <c r="J1431" s="26">
        <f t="shared" si="556"/>
        <v>1069314.2</v>
      </c>
      <c r="S1431">
        <f t="shared" si="557"/>
        <v>39</v>
      </c>
    </row>
    <row r="1432" spans="1:19" x14ac:dyDescent="0.25">
      <c r="A1432" s="1">
        <v>268</v>
      </c>
      <c r="B1432" s="11">
        <v>280</v>
      </c>
      <c r="C1432" s="11">
        <f t="shared" si="558"/>
        <v>85932.2</v>
      </c>
      <c r="D1432" s="11">
        <f t="shared" si="559"/>
        <v>86212.2</v>
      </c>
      <c r="E1432" s="22">
        <v>0</v>
      </c>
      <c r="F1432" s="4">
        <f t="shared" si="552"/>
        <v>11</v>
      </c>
      <c r="G1432" s="25">
        <f t="shared" si="553"/>
        <v>948334.2</v>
      </c>
      <c r="H1432" s="1">
        <f t="shared" si="554"/>
        <v>1</v>
      </c>
      <c r="I1432" s="26">
        <f t="shared" si="555"/>
        <v>124060</v>
      </c>
      <c r="J1432" s="26">
        <f t="shared" si="556"/>
        <v>1072394.2</v>
      </c>
      <c r="S1432">
        <f t="shared" si="557"/>
        <v>39</v>
      </c>
    </row>
    <row r="1433" spans="1:19" x14ac:dyDescent="0.25">
      <c r="A1433" s="1">
        <v>269</v>
      </c>
      <c r="B1433" s="11">
        <v>42750</v>
      </c>
      <c r="C1433" s="11">
        <f t="shared" si="558"/>
        <v>86212.2</v>
      </c>
      <c r="D1433" s="11">
        <f t="shared" si="559"/>
        <v>117497.2</v>
      </c>
      <c r="E1433" s="22">
        <v>11465</v>
      </c>
      <c r="F1433" s="4">
        <f t="shared" si="552"/>
        <v>11</v>
      </c>
      <c r="G1433" s="25">
        <f t="shared" si="553"/>
        <v>1292469.2</v>
      </c>
      <c r="H1433" s="1">
        <f t="shared" si="554"/>
        <v>1</v>
      </c>
      <c r="I1433" s="26">
        <f t="shared" si="555"/>
        <v>124060</v>
      </c>
      <c r="J1433" s="26">
        <f t="shared" si="556"/>
        <v>1416529.2</v>
      </c>
      <c r="S1433">
        <f t="shared" si="557"/>
        <v>39</v>
      </c>
    </row>
    <row r="1434" spans="1:19" x14ac:dyDescent="0.25">
      <c r="A1434" s="1">
        <v>270</v>
      </c>
      <c r="B1434" s="11">
        <v>19200</v>
      </c>
      <c r="C1434" s="11">
        <f t="shared" si="558"/>
        <v>117497.2</v>
      </c>
      <c r="D1434" s="11">
        <f t="shared" si="559"/>
        <v>123393.20000000001</v>
      </c>
      <c r="E1434" s="22">
        <v>13304</v>
      </c>
      <c r="F1434" s="4">
        <f t="shared" si="552"/>
        <v>11</v>
      </c>
      <c r="G1434" s="25">
        <f t="shared" si="553"/>
        <v>1357325.2000000002</v>
      </c>
      <c r="H1434" s="1">
        <f t="shared" si="554"/>
        <v>1</v>
      </c>
      <c r="I1434" s="26">
        <f t="shared" si="555"/>
        <v>124060</v>
      </c>
      <c r="J1434" s="26">
        <f t="shared" si="556"/>
        <v>1481385.2000000002</v>
      </c>
      <c r="S1434">
        <f t="shared" si="557"/>
        <v>39</v>
      </c>
    </row>
    <row r="1435" spans="1:19" x14ac:dyDescent="0.25">
      <c r="A1435" s="1">
        <v>271</v>
      </c>
      <c r="B1435" s="11">
        <v>3380</v>
      </c>
      <c r="C1435" s="11">
        <f t="shared" si="558"/>
        <v>123393.20000000001</v>
      </c>
      <c r="D1435" s="11">
        <f t="shared" si="559"/>
        <v>115013.20000000001</v>
      </c>
      <c r="E1435" s="22">
        <v>11760</v>
      </c>
      <c r="F1435" s="4">
        <f t="shared" si="552"/>
        <v>11</v>
      </c>
      <c r="G1435" s="25">
        <f t="shared" si="553"/>
        <v>1265145.2000000002</v>
      </c>
      <c r="H1435" s="1">
        <f t="shared" si="554"/>
        <v>1</v>
      </c>
      <c r="I1435" s="26">
        <f t="shared" si="555"/>
        <v>124060</v>
      </c>
      <c r="J1435" s="26">
        <f t="shared" si="556"/>
        <v>1389205.2000000002</v>
      </c>
      <c r="O1435">
        <f>O1437/$M$1167</f>
        <v>29</v>
      </c>
      <c r="S1435">
        <f t="shared" si="557"/>
        <v>39</v>
      </c>
    </row>
    <row r="1436" spans="1:19" x14ac:dyDescent="0.25">
      <c r="A1436" s="1">
        <v>272</v>
      </c>
      <c r="B1436" s="11">
        <v>18730</v>
      </c>
      <c r="C1436" s="11">
        <f t="shared" si="558"/>
        <v>115013.20000000001</v>
      </c>
      <c r="D1436" s="11">
        <f t="shared" si="559"/>
        <v>121602.20000000001</v>
      </c>
      <c r="E1436" s="22">
        <v>12141</v>
      </c>
      <c r="F1436" s="4">
        <f t="shared" si="552"/>
        <v>11</v>
      </c>
      <c r="G1436" s="25">
        <f t="shared" si="553"/>
        <v>1337624.2000000002</v>
      </c>
      <c r="H1436" s="1">
        <f t="shared" si="554"/>
        <v>1</v>
      </c>
      <c r="I1436" s="26">
        <f t="shared" si="555"/>
        <v>124060</v>
      </c>
      <c r="J1436" s="26">
        <f t="shared" si="556"/>
        <v>1461684.2000000002</v>
      </c>
      <c r="S1436">
        <f t="shared" si="557"/>
        <v>39</v>
      </c>
    </row>
    <row r="1437" spans="1:19" ht="15.75" thickBot="1" x14ac:dyDescent="0.3">
      <c r="A1437" s="29">
        <v>273</v>
      </c>
      <c r="B1437" s="21">
        <v>16379.999999999998</v>
      </c>
      <c r="C1437" s="21">
        <f t="shared" si="558"/>
        <v>121602.20000000001</v>
      </c>
      <c r="D1437" s="21">
        <f t="shared" si="559"/>
        <v>125960.20000000001</v>
      </c>
      <c r="E1437" s="21">
        <v>12022</v>
      </c>
      <c r="F1437" s="4">
        <f t="shared" si="552"/>
        <v>11</v>
      </c>
      <c r="G1437" s="43">
        <f t="shared" si="553"/>
        <v>1385562.2000000002</v>
      </c>
      <c r="H1437" s="29">
        <f t="shared" si="554"/>
        <v>1</v>
      </c>
      <c r="I1437" s="26">
        <f t="shared" si="555"/>
        <v>124060</v>
      </c>
      <c r="J1437" s="30">
        <f t="shared" si="556"/>
        <v>1509622.2000000002</v>
      </c>
      <c r="K1437" s="31">
        <f>SUM(J1408:J1437)</f>
        <v>24887007.999999993</v>
      </c>
      <c r="L1437" s="32" t="s">
        <v>114</v>
      </c>
      <c r="M1437" s="28">
        <f>SUM(G1408:G1437)</f>
        <v>21289267.999999993</v>
      </c>
      <c r="N1437" s="33" t="s">
        <v>70</v>
      </c>
      <c r="O1437" s="34">
        <f>SUM(I1408:I1437)</f>
        <v>3597740</v>
      </c>
      <c r="S1437">
        <f t="shared" si="557"/>
        <v>39</v>
      </c>
    </row>
    <row r="1438" spans="1:19" x14ac:dyDescent="0.25">
      <c r="A1438" s="36">
        <v>274</v>
      </c>
      <c r="B1438" s="22">
        <v>6290</v>
      </c>
      <c r="C1438" s="22">
        <f t="shared" si="558"/>
        <v>125960.20000000001</v>
      </c>
      <c r="D1438" s="22">
        <f t="shared" si="559"/>
        <v>121694.20000000001</v>
      </c>
      <c r="E1438" s="22">
        <v>10556</v>
      </c>
      <c r="F1438" s="4">
        <f t="shared" si="552"/>
        <v>11</v>
      </c>
      <c r="G1438" s="44">
        <f t="shared" si="553"/>
        <v>1338636.2000000002</v>
      </c>
      <c r="H1438" s="36">
        <f t="shared" si="554"/>
        <v>1</v>
      </c>
      <c r="I1438" s="26">
        <f t="shared" si="555"/>
        <v>124060</v>
      </c>
      <c r="J1438" s="37">
        <f t="shared" si="556"/>
        <v>1462696.2000000002</v>
      </c>
      <c r="S1438">
        <f t="shared" si="557"/>
        <v>40</v>
      </c>
    </row>
    <row r="1439" spans="1:19" x14ac:dyDescent="0.25">
      <c r="A1439" s="1">
        <v>275</v>
      </c>
      <c r="B1439" s="11">
        <v>0</v>
      </c>
      <c r="C1439" s="11">
        <f t="shared" si="558"/>
        <v>121694.20000000001</v>
      </c>
      <c r="D1439" s="11">
        <f t="shared" si="559"/>
        <v>121694.20000000001</v>
      </c>
      <c r="E1439" s="22">
        <v>0</v>
      </c>
      <c r="F1439" s="4">
        <f t="shared" si="552"/>
        <v>11</v>
      </c>
      <c r="G1439" s="25">
        <f t="shared" si="553"/>
        <v>1338636.2000000002</v>
      </c>
      <c r="H1439" s="1">
        <f t="shared" si="554"/>
        <v>0</v>
      </c>
      <c r="I1439" s="26">
        <f t="shared" si="555"/>
        <v>0</v>
      </c>
      <c r="J1439" s="26">
        <f t="shared" si="556"/>
        <v>1338636.2000000002</v>
      </c>
      <c r="S1439">
        <f t="shared" si="557"/>
        <v>40</v>
      </c>
    </row>
    <row r="1440" spans="1:19" x14ac:dyDescent="0.25">
      <c r="A1440" s="1">
        <v>276</v>
      </c>
      <c r="B1440" s="11">
        <v>0</v>
      </c>
      <c r="C1440" s="11">
        <f t="shared" si="558"/>
        <v>121694.20000000001</v>
      </c>
      <c r="D1440" s="11">
        <f t="shared" si="559"/>
        <v>109069.20000000001</v>
      </c>
      <c r="E1440" s="22">
        <v>12625</v>
      </c>
      <c r="F1440" s="4">
        <f t="shared" si="552"/>
        <v>11</v>
      </c>
      <c r="G1440" s="25">
        <f t="shared" si="553"/>
        <v>1199761.2000000002</v>
      </c>
      <c r="H1440" s="1">
        <f t="shared" si="554"/>
        <v>0</v>
      </c>
      <c r="I1440" s="26">
        <f t="shared" si="555"/>
        <v>0</v>
      </c>
      <c r="J1440" s="26">
        <f t="shared" si="556"/>
        <v>1199761.2000000002</v>
      </c>
      <c r="S1440">
        <f t="shared" si="557"/>
        <v>40</v>
      </c>
    </row>
    <row r="1441" spans="1:19" x14ac:dyDescent="0.25">
      <c r="A1441" s="1">
        <v>277</v>
      </c>
      <c r="B1441" s="11">
        <v>0</v>
      </c>
      <c r="C1441" s="11">
        <f t="shared" si="558"/>
        <v>109069.20000000001</v>
      </c>
      <c r="D1441" s="11">
        <f t="shared" si="559"/>
        <v>99322.200000000012</v>
      </c>
      <c r="E1441" s="22">
        <v>9747</v>
      </c>
      <c r="F1441" s="4">
        <f t="shared" si="552"/>
        <v>11</v>
      </c>
      <c r="G1441" s="25">
        <f t="shared" si="553"/>
        <v>1092544.2000000002</v>
      </c>
      <c r="H1441" s="1">
        <f t="shared" si="554"/>
        <v>0</v>
      </c>
      <c r="I1441" s="26">
        <f t="shared" si="555"/>
        <v>0</v>
      </c>
      <c r="J1441" s="26">
        <f t="shared" si="556"/>
        <v>1092544.2000000002</v>
      </c>
      <c r="S1441">
        <f t="shared" si="557"/>
        <v>40</v>
      </c>
    </row>
    <row r="1442" spans="1:19" x14ac:dyDescent="0.25">
      <c r="A1442" s="1">
        <v>278</v>
      </c>
      <c r="B1442" s="11">
        <v>0</v>
      </c>
      <c r="C1442" s="11">
        <f t="shared" si="558"/>
        <v>99322.200000000012</v>
      </c>
      <c r="D1442" s="11">
        <f t="shared" si="559"/>
        <v>88891.200000000012</v>
      </c>
      <c r="E1442" s="22">
        <v>10431</v>
      </c>
      <c r="F1442" s="4">
        <f t="shared" si="552"/>
        <v>11</v>
      </c>
      <c r="G1442" s="25">
        <f t="shared" si="553"/>
        <v>977803.20000000019</v>
      </c>
      <c r="H1442" s="1">
        <f t="shared" si="554"/>
        <v>0</v>
      </c>
      <c r="I1442" s="26">
        <f t="shared" si="555"/>
        <v>0</v>
      </c>
      <c r="J1442" s="26">
        <f t="shared" si="556"/>
        <v>977803.20000000019</v>
      </c>
      <c r="S1442">
        <f t="shared" si="557"/>
        <v>40</v>
      </c>
    </row>
    <row r="1443" spans="1:19" x14ac:dyDescent="0.25">
      <c r="A1443" s="1">
        <v>279</v>
      </c>
      <c r="B1443" s="11">
        <v>6540</v>
      </c>
      <c r="C1443" s="11">
        <f t="shared" si="558"/>
        <v>88891.200000000012</v>
      </c>
      <c r="D1443" s="11">
        <f t="shared" si="559"/>
        <v>95431.200000000012</v>
      </c>
      <c r="E1443" s="22">
        <v>0</v>
      </c>
      <c r="F1443" s="4">
        <f t="shared" si="552"/>
        <v>11</v>
      </c>
      <c r="G1443" s="25">
        <f t="shared" si="553"/>
        <v>1049743.2000000002</v>
      </c>
      <c r="H1443" s="1">
        <f t="shared" si="554"/>
        <v>1</v>
      </c>
      <c r="I1443" s="26">
        <f t="shared" si="555"/>
        <v>124060</v>
      </c>
      <c r="J1443" s="26">
        <f t="shared" si="556"/>
        <v>1173803.2000000002</v>
      </c>
      <c r="S1443">
        <f t="shared" si="557"/>
        <v>40</v>
      </c>
    </row>
    <row r="1444" spans="1:19" x14ac:dyDescent="0.25">
      <c r="A1444" s="1">
        <v>280</v>
      </c>
      <c r="B1444" s="11">
        <v>6870</v>
      </c>
      <c r="C1444" s="11">
        <f t="shared" si="558"/>
        <v>95431.200000000012</v>
      </c>
      <c r="D1444" s="11">
        <f t="shared" si="559"/>
        <v>102301.20000000001</v>
      </c>
      <c r="E1444" s="22">
        <v>0</v>
      </c>
      <c r="F1444" s="4">
        <f t="shared" si="552"/>
        <v>11</v>
      </c>
      <c r="G1444" s="25">
        <f t="shared" si="553"/>
        <v>1125313.2000000002</v>
      </c>
      <c r="H1444" s="1">
        <f t="shared" si="554"/>
        <v>1</v>
      </c>
      <c r="I1444" s="26">
        <f t="shared" si="555"/>
        <v>124060</v>
      </c>
      <c r="J1444" s="26">
        <f t="shared" si="556"/>
        <v>1249373.2000000002</v>
      </c>
      <c r="S1444">
        <f t="shared" si="557"/>
        <v>40</v>
      </c>
    </row>
    <row r="1445" spans="1:19" x14ac:dyDescent="0.25">
      <c r="A1445" s="1">
        <v>281</v>
      </c>
      <c r="B1445" s="11">
        <v>9550</v>
      </c>
      <c r="C1445" s="11">
        <f t="shared" si="558"/>
        <v>102301.20000000001</v>
      </c>
      <c r="D1445" s="11">
        <f t="shared" si="559"/>
        <v>111851.20000000001</v>
      </c>
      <c r="E1445" s="22">
        <v>0</v>
      </c>
      <c r="F1445" s="4">
        <f t="shared" si="552"/>
        <v>11</v>
      </c>
      <c r="G1445" s="25">
        <f t="shared" si="553"/>
        <v>1230363.2000000002</v>
      </c>
      <c r="H1445" s="1">
        <f t="shared" si="554"/>
        <v>1</v>
      </c>
      <c r="I1445" s="26">
        <f t="shared" si="555"/>
        <v>124060</v>
      </c>
      <c r="J1445" s="26">
        <f t="shared" si="556"/>
        <v>1354423.2000000002</v>
      </c>
      <c r="S1445">
        <f t="shared" si="557"/>
        <v>41</v>
      </c>
    </row>
    <row r="1446" spans="1:19" x14ac:dyDescent="0.25">
      <c r="A1446" s="1">
        <v>282</v>
      </c>
      <c r="B1446" s="11">
        <v>0</v>
      </c>
      <c r="C1446" s="11">
        <f t="shared" si="558"/>
        <v>111851.20000000001</v>
      </c>
      <c r="D1446" s="11">
        <f t="shared" si="559"/>
        <v>111851.20000000001</v>
      </c>
      <c r="E1446" s="22">
        <v>0</v>
      </c>
      <c r="F1446" s="4">
        <f t="shared" si="552"/>
        <v>11</v>
      </c>
      <c r="G1446" s="25">
        <f t="shared" si="553"/>
        <v>1230363.2000000002</v>
      </c>
      <c r="H1446" s="1">
        <f t="shared" si="554"/>
        <v>0</v>
      </c>
      <c r="I1446" s="26">
        <f t="shared" si="555"/>
        <v>0</v>
      </c>
      <c r="J1446" s="26">
        <f t="shared" si="556"/>
        <v>1230363.2000000002</v>
      </c>
      <c r="S1446">
        <f t="shared" si="557"/>
        <v>41</v>
      </c>
    </row>
    <row r="1447" spans="1:19" x14ac:dyDescent="0.25">
      <c r="A1447" s="1">
        <v>283</v>
      </c>
      <c r="B1447" s="11">
        <v>8130.0000000000009</v>
      </c>
      <c r="C1447" s="11">
        <f t="shared" si="558"/>
        <v>111851.20000000001</v>
      </c>
      <c r="D1447" s="11">
        <f t="shared" si="559"/>
        <v>108846.20000000001</v>
      </c>
      <c r="E1447" s="22">
        <v>11135</v>
      </c>
      <c r="F1447" s="4">
        <f t="shared" si="552"/>
        <v>11</v>
      </c>
      <c r="G1447" s="25">
        <f t="shared" si="553"/>
        <v>1197308.2000000002</v>
      </c>
      <c r="H1447" s="1">
        <f t="shared" si="554"/>
        <v>1</v>
      </c>
      <c r="I1447" s="26">
        <f t="shared" si="555"/>
        <v>124060</v>
      </c>
      <c r="J1447" s="26">
        <f t="shared" si="556"/>
        <v>1321368.2000000002</v>
      </c>
      <c r="S1447">
        <f t="shared" si="557"/>
        <v>41</v>
      </c>
    </row>
    <row r="1448" spans="1:19" x14ac:dyDescent="0.25">
      <c r="A1448" s="1">
        <v>284</v>
      </c>
      <c r="B1448" s="11">
        <v>12730</v>
      </c>
      <c r="C1448" s="11">
        <f t="shared" si="558"/>
        <v>108846.20000000001</v>
      </c>
      <c r="D1448" s="11">
        <f t="shared" si="559"/>
        <v>110832.20000000001</v>
      </c>
      <c r="E1448" s="22">
        <v>10744</v>
      </c>
      <c r="F1448" s="4">
        <f t="shared" si="552"/>
        <v>11</v>
      </c>
      <c r="G1448" s="25">
        <f t="shared" si="553"/>
        <v>1219154.2000000002</v>
      </c>
      <c r="H1448" s="1">
        <f t="shared" si="554"/>
        <v>1</v>
      </c>
      <c r="I1448" s="26">
        <f t="shared" si="555"/>
        <v>124060</v>
      </c>
      <c r="J1448" s="26">
        <f t="shared" si="556"/>
        <v>1343214.2000000002</v>
      </c>
      <c r="S1448">
        <f t="shared" si="557"/>
        <v>41</v>
      </c>
    </row>
    <row r="1449" spans="1:19" x14ac:dyDescent="0.25">
      <c r="A1449" s="1">
        <v>285</v>
      </c>
      <c r="B1449" s="11">
        <v>17860</v>
      </c>
      <c r="C1449" s="11">
        <f t="shared" si="558"/>
        <v>110832.20000000001</v>
      </c>
      <c r="D1449" s="11">
        <f t="shared" si="559"/>
        <v>116378.20000000001</v>
      </c>
      <c r="E1449" s="22">
        <v>12314</v>
      </c>
      <c r="F1449" s="4">
        <f t="shared" si="552"/>
        <v>11</v>
      </c>
      <c r="G1449" s="25">
        <f t="shared" si="553"/>
        <v>1280160.2000000002</v>
      </c>
      <c r="H1449" s="1">
        <f t="shared" si="554"/>
        <v>1</v>
      </c>
      <c r="I1449" s="26">
        <f t="shared" si="555"/>
        <v>124060</v>
      </c>
      <c r="J1449" s="26">
        <f t="shared" si="556"/>
        <v>1404220.2000000002</v>
      </c>
      <c r="S1449">
        <f t="shared" si="557"/>
        <v>41</v>
      </c>
    </row>
    <row r="1450" spans="1:19" x14ac:dyDescent="0.25">
      <c r="A1450" s="1">
        <v>286</v>
      </c>
      <c r="B1450" s="11">
        <v>22380</v>
      </c>
      <c r="C1450" s="11">
        <f t="shared" si="558"/>
        <v>116378.20000000001</v>
      </c>
      <c r="D1450" s="11">
        <f t="shared" si="559"/>
        <v>128419.20000000001</v>
      </c>
      <c r="E1450" s="22">
        <v>10339</v>
      </c>
      <c r="F1450" s="4">
        <f t="shared" si="552"/>
        <v>11</v>
      </c>
      <c r="G1450" s="25">
        <f t="shared" si="553"/>
        <v>1412611.2000000002</v>
      </c>
      <c r="H1450" s="1">
        <f t="shared" si="554"/>
        <v>1</v>
      </c>
      <c r="I1450" s="26">
        <f t="shared" si="555"/>
        <v>124060</v>
      </c>
      <c r="J1450" s="26">
        <f t="shared" si="556"/>
        <v>1536671.2000000002</v>
      </c>
      <c r="S1450">
        <f t="shared" si="557"/>
        <v>41</v>
      </c>
    </row>
    <row r="1451" spans="1:19" x14ac:dyDescent="0.25">
      <c r="A1451" s="1">
        <v>287</v>
      </c>
      <c r="B1451" s="11">
        <v>22270</v>
      </c>
      <c r="C1451" s="11">
        <f t="shared" si="558"/>
        <v>128419.20000000001</v>
      </c>
      <c r="D1451" s="11">
        <f t="shared" si="559"/>
        <v>150689.20000000001</v>
      </c>
      <c r="E1451" s="22">
        <v>0</v>
      </c>
      <c r="F1451" s="4">
        <f t="shared" si="552"/>
        <v>11</v>
      </c>
      <c r="G1451" s="25">
        <f t="shared" si="553"/>
        <v>1657581.2000000002</v>
      </c>
      <c r="H1451" s="1">
        <f t="shared" si="554"/>
        <v>1</v>
      </c>
      <c r="I1451" s="26">
        <f t="shared" si="555"/>
        <v>124060</v>
      </c>
      <c r="J1451" s="26">
        <f t="shared" si="556"/>
        <v>1781641.2000000002</v>
      </c>
      <c r="S1451">
        <f t="shared" si="557"/>
        <v>41</v>
      </c>
    </row>
    <row r="1452" spans="1:19" x14ac:dyDescent="0.25">
      <c r="A1452" s="1">
        <v>288</v>
      </c>
      <c r="B1452" s="11">
        <v>12880</v>
      </c>
      <c r="C1452" s="11">
        <f t="shared" si="558"/>
        <v>150689.20000000001</v>
      </c>
      <c r="D1452" s="11">
        <f t="shared" si="559"/>
        <v>163569.20000000001</v>
      </c>
      <c r="E1452" s="22">
        <v>0</v>
      </c>
      <c r="F1452" s="4">
        <f t="shared" si="552"/>
        <v>11</v>
      </c>
      <c r="G1452" s="25">
        <f t="shared" si="553"/>
        <v>1799261.2000000002</v>
      </c>
      <c r="H1452" s="1">
        <f t="shared" si="554"/>
        <v>1</v>
      </c>
      <c r="I1452" s="26">
        <f t="shared" si="555"/>
        <v>124060</v>
      </c>
      <c r="J1452" s="26">
        <f t="shared" si="556"/>
        <v>1923321.2000000002</v>
      </c>
      <c r="S1452">
        <f t="shared" si="557"/>
        <v>42</v>
      </c>
    </row>
    <row r="1453" spans="1:19" x14ac:dyDescent="0.25">
      <c r="A1453" s="1">
        <v>289</v>
      </c>
      <c r="B1453" s="11">
        <v>0</v>
      </c>
      <c r="C1453" s="11">
        <f t="shared" si="558"/>
        <v>163569.20000000001</v>
      </c>
      <c r="D1453" s="11">
        <f t="shared" si="559"/>
        <v>163569.20000000001</v>
      </c>
      <c r="E1453" s="22">
        <v>0</v>
      </c>
      <c r="F1453" s="4">
        <f t="shared" si="552"/>
        <v>11</v>
      </c>
      <c r="G1453" s="25">
        <f t="shared" si="553"/>
        <v>1799261.2000000002</v>
      </c>
      <c r="H1453" s="1">
        <f t="shared" si="554"/>
        <v>0</v>
      </c>
      <c r="I1453" s="26">
        <f t="shared" si="555"/>
        <v>0</v>
      </c>
      <c r="J1453" s="26">
        <f t="shared" si="556"/>
        <v>1799261.2000000002</v>
      </c>
      <c r="S1453">
        <f t="shared" si="557"/>
        <v>42</v>
      </c>
    </row>
    <row r="1454" spans="1:19" x14ac:dyDescent="0.25">
      <c r="A1454" s="1">
        <v>290</v>
      </c>
      <c r="B1454" s="11">
        <v>27490</v>
      </c>
      <c r="C1454" s="11">
        <f t="shared" si="558"/>
        <v>163569.20000000001</v>
      </c>
      <c r="D1454" s="11">
        <f t="shared" si="559"/>
        <v>182626.2</v>
      </c>
      <c r="E1454" s="22">
        <v>8433</v>
      </c>
      <c r="F1454" s="4">
        <f t="shared" si="552"/>
        <v>11</v>
      </c>
      <c r="G1454" s="25">
        <f t="shared" si="553"/>
        <v>2008888.2000000002</v>
      </c>
      <c r="H1454" s="1">
        <f t="shared" si="554"/>
        <v>1</v>
      </c>
      <c r="I1454" s="26">
        <f t="shared" si="555"/>
        <v>124060</v>
      </c>
      <c r="J1454" s="26">
        <f t="shared" si="556"/>
        <v>2132948.2000000002</v>
      </c>
      <c r="S1454">
        <f t="shared" si="557"/>
        <v>42</v>
      </c>
    </row>
    <row r="1455" spans="1:19" x14ac:dyDescent="0.25">
      <c r="A1455" s="1">
        <v>291</v>
      </c>
      <c r="B1455" s="11">
        <v>19040</v>
      </c>
      <c r="C1455" s="11">
        <f t="shared" si="558"/>
        <v>182626.2</v>
      </c>
      <c r="D1455" s="11">
        <f t="shared" si="559"/>
        <v>190703.2</v>
      </c>
      <c r="E1455" s="22">
        <v>10963</v>
      </c>
      <c r="F1455" s="4">
        <f t="shared" si="552"/>
        <v>11</v>
      </c>
      <c r="G1455" s="25">
        <f t="shared" si="553"/>
        <v>2097735.2000000002</v>
      </c>
      <c r="H1455" s="1">
        <f t="shared" si="554"/>
        <v>1</v>
      </c>
      <c r="I1455" s="26">
        <f t="shared" si="555"/>
        <v>124060</v>
      </c>
      <c r="J1455" s="26">
        <f t="shared" si="556"/>
        <v>2221795.2000000002</v>
      </c>
      <c r="S1455">
        <f t="shared" si="557"/>
        <v>42</v>
      </c>
    </row>
    <row r="1456" spans="1:19" x14ac:dyDescent="0.25">
      <c r="A1456" s="1">
        <v>292</v>
      </c>
      <c r="B1456" s="11">
        <v>8970</v>
      </c>
      <c r="C1456" s="11">
        <f t="shared" si="558"/>
        <v>190703.2</v>
      </c>
      <c r="D1456" s="11">
        <f t="shared" si="559"/>
        <v>187531.2</v>
      </c>
      <c r="E1456" s="22">
        <v>12142</v>
      </c>
      <c r="F1456" s="4">
        <f t="shared" si="552"/>
        <v>11</v>
      </c>
      <c r="G1456" s="25">
        <f t="shared" si="553"/>
        <v>2062843.2000000002</v>
      </c>
      <c r="H1456" s="1">
        <f t="shared" si="554"/>
        <v>1</v>
      </c>
      <c r="I1456" s="26">
        <f t="shared" si="555"/>
        <v>124060</v>
      </c>
      <c r="J1456" s="26">
        <f t="shared" si="556"/>
        <v>2186903.2000000002</v>
      </c>
      <c r="S1456">
        <f t="shared" si="557"/>
        <v>42</v>
      </c>
    </row>
    <row r="1457" spans="1:19" x14ac:dyDescent="0.25">
      <c r="A1457" s="1">
        <v>293</v>
      </c>
      <c r="B1457" s="11">
        <v>11770</v>
      </c>
      <c r="C1457" s="11">
        <f t="shared" si="558"/>
        <v>187531.2</v>
      </c>
      <c r="D1457" s="11">
        <f t="shared" si="559"/>
        <v>189910.2</v>
      </c>
      <c r="E1457" s="22">
        <v>9391</v>
      </c>
      <c r="F1457" s="4">
        <f t="shared" si="552"/>
        <v>11</v>
      </c>
      <c r="G1457" s="25">
        <f t="shared" si="553"/>
        <v>2089012.2000000002</v>
      </c>
      <c r="H1457" s="1">
        <f t="shared" si="554"/>
        <v>1</v>
      </c>
      <c r="I1457" s="26">
        <f t="shared" si="555"/>
        <v>124060</v>
      </c>
      <c r="J1457" s="26">
        <f t="shared" si="556"/>
        <v>2213072.2000000002</v>
      </c>
      <c r="S1457">
        <f t="shared" si="557"/>
        <v>42</v>
      </c>
    </row>
    <row r="1458" spans="1:19" x14ac:dyDescent="0.25">
      <c r="A1458" s="1">
        <v>294</v>
      </c>
      <c r="B1458" s="11">
        <v>7490</v>
      </c>
      <c r="C1458" s="11">
        <f t="shared" si="558"/>
        <v>189910.2</v>
      </c>
      <c r="D1458" s="11">
        <f t="shared" si="559"/>
        <v>185759.2</v>
      </c>
      <c r="E1458" s="22">
        <v>11641</v>
      </c>
      <c r="F1458" s="4">
        <f t="shared" si="552"/>
        <v>11</v>
      </c>
      <c r="G1458" s="25">
        <f t="shared" si="553"/>
        <v>2043351.2000000002</v>
      </c>
      <c r="H1458" s="1">
        <f t="shared" si="554"/>
        <v>1</v>
      </c>
      <c r="I1458" s="26">
        <f t="shared" si="555"/>
        <v>124060</v>
      </c>
      <c r="J1458" s="26">
        <f t="shared" si="556"/>
        <v>2167411.2000000002</v>
      </c>
      <c r="S1458">
        <f t="shared" si="557"/>
        <v>42</v>
      </c>
    </row>
    <row r="1459" spans="1:19" x14ac:dyDescent="0.25">
      <c r="A1459" s="1">
        <v>295</v>
      </c>
      <c r="B1459" s="11">
        <v>0</v>
      </c>
      <c r="C1459" s="11">
        <f t="shared" si="558"/>
        <v>185759.2</v>
      </c>
      <c r="D1459" s="11">
        <f t="shared" si="559"/>
        <v>185759.2</v>
      </c>
      <c r="E1459" s="22">
        <v>0</v>
      </c>
      <c r="F1459" s="4">
        <f t="shared" si="552"/>
        <v>11</v>
      </c>
      <c r="G1459" s="25">
        <f t="shared" si="553"/>
        <v>2043351.2000000002</v>
      </c>
      <c r="H1459" s="1">
        <f t="shared" si="554"/>
        <v>0</v>
      </c>
      <c r="I1459" s="26">
        <f t="shared" si="555"/>
        <v>0</v>
      </c>
      <c r="J1459" s="26">
        <f t="shared" si="556"/>
        <v>2043351.2000000002</v>
      </c>
      <c r="S1459">
        <f t="shared" si="557"/>
        <v>43</v>
      </c>
    </row>
    <row r="1460" spans="1:19" x14ac:dyDescent="0.25">
      <c r="A1460" s="1">
        <v>296</v>
      </c>
      <c r="B1460" s="11">
        <v>0</v>
      </c>
      <c r="C1460" s="11">
        <f t="shared" si="558"/>
        <v>185759.2</v>
      </c>
      <c r="D1460" s="11">
        <f t="shared" si="559"/>
        <v>185759.2</v>
      </c>
      <c r="E1460" s="22">
        <v>0</v>
      </c>
      <c r="F1460" s="4">
        <f t="shared" si="552"/>
        <v>11</v>
      </c>
      <c r="G1460" s="25">
        <f t="shared" si="553"/>
        <v>2043351.2000000002</v>
      </c>
      <c r="H1460" s="1">
        <f t="shared" si="554"/>
        <v>0</v>
      </c>
      <c r="I1460" s="26">
        <f t="shared" si="555"/>
        <v>0</v>
      </c>
      <c r="J1460" s="26">
        <f t="shared" si="556"/>
        <v>2043351.2000000002</v>
      </c>
      <c r="S1460">
        <f t="shared" si="557"/>
        <v>43</v>
      </c>
    </row>
    <row r="1461" spans="1:19" x14ac:dyDescent="0.25">
      <c r="A1461" s="1">
        <v>297</v>
      </c>
      <c r="B1461" s="11">
        <v>0</v>
      </c>
      <c r="C1461" s="11">
        <f t="shared" si="558"/>
        <v>185759.2</v>
      </c>
      <c r="D1461" s="11">
        <f t="shared" si="559"/>
        <v>185759.2</v>
      </c>
      <c r="E1461" s="22">
        <v>0</v>
      </c>
      <c r="F1461" s="4">
        <f t="shared" si="552"/>
        <v>11</v>
      </c>
      <c r="G1461" s="25">
        <f t="shared" si="553"/>
        <v>2043351.2000000002</v>
      </c>
      <c r="H1461" s="1">
        <f t="shared" si="554"/>
        <v>0</v>
      </c>
      <c r="I1461" s="26">
        <f t="shared" si="555"/>
        <v>0</v>
      </c>
      <c r="J1461" s="26">
        <f t="shared" si="556"/>
        <v>2043351.2000000002</v>
      </c>
      <c r="S1461">
        <f t="shared" si="557"/>
        <v>43</v>
      </c>
    </row>
    <row r="1462" spans="1:19" x14ac:dyDescent="0.25">
      <c r="A1462" s="1">
        <v>298</v>
      </c>
      <c r="B1462" s="11">
        <v>0</v>
      </c>
      <c r="C1462" s="11">
        <f t="shared" si="558"/>
        <v>185759.2</v>
      </c>
      <c r="D1462" s="11">
        <f t="shared" si="559"/>
        <v>185759.2</v>
      </c>
      <c r="E1462" s="22">
        <v>0</v>
      </c>
      <c r="F1462" s="4">
        <f t="shared" si="552"/>
        <v>11</v>
      </c>
      <c r="G1462" s="25">
        <f t="shared" si="553"/>
        <v>2043351.2000000002</v>
      </c>
      <c r="H1462" s="1">
        <f t="shared" si="554"/>
        <v>0</v>
      </c>
      <c r="I1462" s="26">
        <f t="shared" si="555"/>
        <v>0</v>
      </c>
      <c r="J1462" s="26">
        <f t="shared" si="556"/>
        <v>2043351.2000000002</v>
      </c>
      <c r="S1462">
        <f t="shared" si="557"/>
        <v>43</v>
      </c>
    </row>
    <row r="1463" spans="1:19" x14ac:dyDescent="0.25">
      <c r="A1463" s="1">
        <v>299</v>
      </c>
      <c r="B1463" s="11">
        <v>2280</v>
      </c>
      <c r="C1463" s="11">
        <f t="shared" si="558"/>
        <v>185759.2</v>
      </c>
      <c r="D1463" s="11">
        <f t="shared" si="559"/>
        <v>188039.2</v>
      </c>
      <c r="E1463" s="22">
        <v>0</v>
      </c>
      <c r="F1463" s="4">
        <f t="shared" si="552"/>
        <v>11</v>
      </c>
      <c r="G1463" s="25">
        <f t="shared" si="553"/>
        <v>2068431.2000000002</v>
      </c>
      <c r="H1463" s="1">
        <f t="shared" si="554"/>
        <v>1</v>
      </c>
      <c r="I1463" s="26">
        <f t="shared" si="555"/>
        <v>124060</v>
      </c>
      <c r="J1463" s="26">
        <f t="shared" si="556"/>
        <v>2192491.2000000002</v>
      </c>
      <c r="S1463">
        <f t="shared" si="557"/>
        <v>43</v>
      </c>
    </row>
    <row r="1464" spans="1:19" x14ac:dyDescent="0.25">
      <c r="A1464" s="1">
        <v>300</v>
      </c>
      <c r="B1464" s="11">
        <v>2100</v>
      </c>
      <c r="C1464" s="11">
        <f t="shared" si="558"/>
        <v>188039.2</v>
      </c>
      <c r="D1464" s="11">
        <f t="shared" si="559"/>
        <v>190139.2</v>
      </c>
      <c r="E1464" s="22">
        <v>0</v>
      </c>
      <c r="F1464" s="4">
        <f t="shared" si="552"/>
        <v>11</v>
      </c>
      <c r="G1464" s="25">
        <f t="shared" si="553"/>
        <v>2091531.2000000002</v>
      </c>
      <c r="H1464" s="1">
        <f t="shared" si="554"/>
        <v>1</v>
      </c>
      <c r="I1464" s="26">
        <f t="shared" si="555"/>
        <v>124060</v>
      </c>
      <c r="J1464" s="26">
        <f t="shared" si="556"/>
        <v>2215591.2000000002</v>
      </c>
      <c r="S1464">
        <f t="shared" si="557"/>
        <v>43</v>
      </c>
    </row>
    <row r="1465" spans="1:19" x14ac:dyDescent="0.25">
      <c r="A1465" s="1">
        <v>301</v>
      </c>
      <c r="B1465" s="11">
        <v>0</v>
      </c>
      <c r="C1465" s="11">
        <f t="shared" si="558"/>
        <v>190139.2</v>
      </c>
      <c r="D1465" s="11">
        <f t="shared" si="559"/>
        <v>190139.2</v>
      </c>
      <c r="E1465" s="22">
        <v>0</v>
      </c>
      <c r="F1465" s="4">
        <f t="shared" si="552"/>
        <v>11</v>
      </c>
      <c r="G1465" s="25">
        <f t="shared" si="553"/>
        <v>2091531.2000000002</v>
      </c>
      <c r="H1465" s="1">
        <f t="shared" si="554"/>
        <v>0</v>
      </c>
      <c r="I1465" s="26">
        <f t="shared" si="555"/>
        <v>0</v>
      </c>
      <c r="J1465" s="26">
        <f t="shared" si="556"/>
        <v>2091531.2000000002</v>
      </c>
      <c r="S1465">
        <f t="shared" si="557"/>
        <v>43</v>
      </c>
    </row>
    <row r="1466" spans="1:19" x14ac:dyDescent="0.25">
      <c r="A1466" s="1">
        <v>302</v>
      </c>
      <c r="B1466" s="11">
        <v>0</v>
      </c>
      <c r="C1466" s="11">
        <f t="shared" si="558"/>
        <v>190139.2</v>
      </c>
      <c r="D1466" s="11">
        <f t="shared" si="559"/>
        <v>190139.2</v>
      </c>
      <c r="E1466" s="22">
        <v>0</v>
      </c>
      <c r="F1466" s="4">
        <f t="shared" si="552"/>
        <v>11</v>
      </c>
      <c r="G1466" s="25">
        <f t="shared" si="553"/>
        <v>2091531.2000000002</v>
      </c>
      <c r="H1466" s="1">
        <f t="shared" si="554"/>
        <v>0</v>
      </c>
      <c r="I1466" s="26">
        <f t="shared" si="555"/>
        <v>0</v>
      </c>
      <c r="J1466" s="26">
        <f t="shared" si="556"/>
        <v>2091531.2000000002</v>
      </c>
      <c r="O1466">
        <f>O1468/$M$1167</f>
        <v>17</v>
      </c>
      <c r="S1466">
        <f t="shared" si="557"/>
        <v>44</v>
      </c>
    </row>
    <row r="1467" spans="1:19" x14ac:dyDescent="0.25">
      <c r="A1467" s="1">
        <v>303</v>
      </c>
      <c r="B1467" s="11">
        <v>0</v>
      </c>
      <c r="C1467" s="11">
        <f t="shared" si="558"/>
        <v>190139.2</v>
      </c>
      <c r="D1467" s="11">
        <f t="shared" si="559"/>
        <v>190139.2</v>
      </c>
      <c r="E1467" s="22">
        <v>0</v>
      </c>
      <c r="F1467" s="4">
        <f t="shared" si="552"/>
        <v>11</v>
      </c>
      <c r="G1467" s="25">
        <f t="shared" si="553"/>
        <v>2091531.2000000002</v>
      </c>
      <c r="H1467" s="1">
        <f t="shared" si="554"/>
        <v>0</v>
      </c>
      <c r="I1467" s="26">
        <f t="shared" si="555"/>
        <v>0</v>
      </c>
      <c r="J1467" s="26">
        <f t="shared" si="556"/>
        <v>2091531.2000000002</v>
      </c>
      <c r="S1467">
        <f t="shared" si="557"/>
        <v>44</v>
      </c>
    </row>
    <row r="1468" spans="1:19" ht="15.75" thickBot="1" x14ac:dyDescent="0.3">
      <c r="A1468" s="29">
        <v>304</v>
      </c>
      <c r="B1468" s="21">
        <v>0</v>
      </c>
      <c r="C1468" s="21">
        <f t="shared" si="558"/>
        <v>190139.2</v>
      </c>
      <c r="D1468" s="21">
        <f t="shared" si="559"/>
        <v>180557.2</v>
      </c>
      <c r="E1468" s="21">
        <v>9582</v>
      </c>
      <c r="F1468" s="4">
        <f t="shared" si="552"/>
        <v>11</v>
      </c>
      <c r="G1468" s="43">
        <f t="shared" si="553"/>
        <v>1986129.2000000002</v>
      </c>
      <c r="H1468" s="29">
        <f t="shared" si="554"/>
        <v>0</v>
      </c>
      <c r="I1468" s="26">
        <f t="shared" si="555"/>
        <v>0</v>
      </c>
      <c r="J1468" s="30">
        <f t="shared" si="556"/>
        <v>1986129.2000000002</v>
      </c>
      <c r="K1468" s="31">
        <f>SUM(J1438:J1468)</f>
        <v>53953441.200000018</v>
      </c>
      <c r="L1468" s="32" t="s">
        <v>114</v>
      </c>
      <c r="M1468" s="28">
        <f>SUM(G1438:G1468)</f>
        <v>51844421.200000018</v>
      </c>
      <c r="N1468" s="33" t="s">
        <v>70</v>
      </c>
      <c r="O1468" s="34">
        <f>SUM(I1438:I1468)</f>
        <v>2109020</v>
      </c>
      <c r="S1468">
        <f t="shared" si="557"/>
        <v>44</v>
      </c>
    </row>
    <row r="1469" spans="1:19" x14ac:dyDescent="0.25">
      <c r="A1469" s="36">
        <v>305</v>
      </c>
      <c r="B1469" s="22">
        <v>0</v>
      </c>
      <c r="C1469" s="22">
        <f t="shared" si="558"/>
        <v>180557.2</v>
      </c>
      <c r="D1469" s="22">
        <f t="shared" si="559"/>
        <v>168353.2</v>
      </c>
      <c r="E1469" s="22">
        <v>12204</v>
      </c>
      <c r="F1469" s="4">
        <f t="shared" si="552"/>
        <v>11</v>
      </c>
      <c r="G1469" s="44">
        <f t="shared" si="553"/>
        <v>1851885.2000000002</v>
      </c>
      <c r="H1469" s="36">
        <f t="shared" si="554"/>
        <v>0</v>
      </c>
      <c r="I1469" s="26">
        <f t="shared" si="555"/>
        <v>0</v>
      </c>
      <c r="J1469" s="37">
        <f t="shared" si="556"/>
        <v>1851885.2000000002</v>
      </c>
      <c r="S1469">
        <f t="shared" si="557"/>
        <v>44</v>
      </c>
    </row>
    <row r="1470" spans="1:19" x14ac:dyDescent="0.25">
      <c r="A1470" s="1">
        <v>306</v>
      </c>
      <c r="B1470" s="11">
        <v>0</v>
      </c>
      <c r="C1470" s="11">
        <f t="shared" si="558"/>
        <v>168353.2</v>
      </c>
      <c r="D1470" s="11">
        <f t="shared" si="559"/>
        <v>156275.20000000001</v>
      </c>
      <c r="E1470" s="22">
        <v>12078</v>
      </c>
      <c r="F1470" s="4">
        <f t="shared" si="552"/>
        <v>11</v>
      </c>
      <c r="G1470" s="25">
        <f t="shared" si="553"/>
        <v>1719027.2000000002</v>
      </c>
      <c r="H1470" s="1">
        <f t="shared" si="554"/>
        <v>0</v>
      </c>
      <c r="I1470" s="26">
        <f t="shared" si="555"/>
        <v>0</v>
      </c>
      <c r="J1470" s="26">
        <f t="shared" si="556"/>
        <v>1719027.2000000002</v>
      </c>
      <c r="S1470">
        <f t="shared" si="557"/>
        <v>44</v>
      </c>
    </row>
    <row r="1471" spans="1:19" x14ac:dyDescent="0.25">
      <c r="A1471" s="1">
        <v>307</v>
      </c>
      <c r="B1471" s="11">
        <v>7080</v>
      </c>
      <c r="C1471" s="11">
        <f t="shared" si="558"/>
        <v>156275.20000000001</v>
      </c>
      <c r="D1471" s="11">
        <f t="shared" si="559"/>
        <v>152471.20000000001</v>
      </c>
      <c r="E1471" s="22">
        <v>10884</v>
      </c>
      <c r="F1471" s="4">
        <f t="shared" si="552"/>
        <v>11</v>
      </c>
      <c r="G1471" s="25">
        <f t="shared" si="553"/>
        <v>1677183.2000000002</v>
      </c>
      <c r="H1471" s="1">
        <f t="shared" si="554"/>
        <v>1</v>
      </c>
      <c r="I1471" s="26">
        <f t="shared" si="555"/>
        <v>124060</v>
      </c>
      <c r="J1471" s="26">
        <f t="shared" si="556"/>
        <v>1801243.2000000002</v>
      </c>
      <c r="S1471">
        <f t="shared" si="557"/>
        <v>44</v>
      </c>
    </row>
    <row r="1472" spans="1:19" x14ac:dyDescent="0.25">
      <c r="A1472" s="1">
        <v>308</v>
      </c>
      <c r="B1472" s="11">
        <v>5780</v>
      </c>
      <c r="C1472" s="11">
        <f t="shared" si="558"/>
        <v>152471.20000000001</v>
      </c>
      <c r="D1472" s="11">
        <f t="shared" si="559"/>
        <v>145725.20000000001</v>
      </c>
      <c r="E1472" s="22">
        <v>12526</v>
      </c>
      <c r="F1472" s="4">
        <f t="shared" si="552"/>
        <v>11</v>
      </c>
      <c r="G1472" s="25">
        <f t="shared" si="553"/>
        <v>1602977.2000000002</v>
      </c>
      <c r="H1472" s="1">
        <f t="shared" si="554"/>
        <v>1</v>
      </c>
      <c r="I1472" s="26">
        <f t="shared" si="555"/>
        <v>124060</v>
      </c>
      <c r="J1472" s="26">
        <f t="shared" si="556"/>
        <v>1727037.2000000002</v>
      </c>
      <c r="S1472">
        <f t="shared" si="557"/>
        <v>44</v>
      </c>
    </row>
    <row r="1473" spans="1:19" x14ac:dyDescent="0.25">
      <c r="A1473" s="1">
        <v>309</v>
      </c>
      <c r="B1473" s="11">
        <v>8730</v>
      </c>
      <c r="C1473" s="11">
        <f t="shared" si="558"/>
        <v>145725.20000000001</v>
      </c>
      <c r="D1473" s="11">
        <f t="shared" si="559"/>
        <v>143589.20000000001</v>
      </c>
      <c r="E1473" s="22">
        <v>10866</v>
      </c>
      <c r="F1473" s="4">
        <f t="shared" si="552"/>
        <v>11</v>
      </c>
      <c r="G1473" s="25">
        <f t="shared" si="553"/>
        <v>1579481.2000000002</v>
      </c>
      <c r="H1473" s="1">
        <f t="shared" si="554"/>
        <v>1</v>
      </c>
      <c r="I1473" s="26">
        <f t="shared" si="555"/>
        <v>124060</v>
      </c>
      <c r="J1473" s="26">
        <f t="shared" si="556"/>
        <v>1703541.2000000002</v>
      </c>
      <c r="S1473">
        <f t="shared" si="557"/>
        <v>45</v>
      </c>
    </row>
    <row r="1474" spans="1:19" x14ac:dyDescent="0.25">
      <c r="A1474" s="1">
        <v>310</v>
      </c>
      <c r="B1474" s="11">
        <v>0</v>
      </c>
      <c r="C1474" s="11">
        <f t="shared" si="558"/>
        <v>143589.20000000001</v>
      </c>
      <c r="D1474" s="11">
        <f t="shared" si="559"/>
        <v>131209.20000000001</v>
      </c>
      <c r="E1474" s="22">
        <v>12380</v>
      </c>
      <c r="F1474" s="4">
        <f t="shared" si="552"/>
        <v>11</v>
      </c>
      <c r="G1474" s="25">
        <f t="shared" si="553"/>
        <v>1443301.2000000002</v>
      </c>
      <c r="H1474" s="1">
        <f t="shared" si="554"/>
        <v>0</v>
      </c>
      <c r="I1474" s="26">
        <f t="shared" si="555"/>
        <v>0</v>
      </c>
      <c r="J1474" s="26">
        <f t="shared" si="556"/>
        <v>1443301.2000000002</v>
      </c>
      <c r="S1474">
        <f t="shared" si="557"/>
        <v>45</v>
      </c>
    </row>
    <row r="1475" spans="1:19" x14ac:dyDescent="0.25">
      <c r="A1475" s="1">
        <v>311</v>
      </c>
      <c r="B1475" s="11">
        <v>5260</v>
      </c>
      <c r="C1475" s="11">
        <f t="shared" si="558"/>
        <v>131209.20000000001</v>
      </c>
      <c r="D1475" s="11">
        <f t="shared" si="559"/>
        <v>126643.20000000001</v>
      </c>
      <c r="E1475" s="22">
        <v>9826</v>
      </c>
      <c r="F1475" s="4">
        <f t="shared" si="552"/>
        <v>11</v>
      </c>
      <c r="G1475" s="25">
        <f t="shared" si="553"/>
        <v>1393075.2000000002</v>
      </c>
      <c r="H1475" s="1">
        <f t="shared" si="554"/>
        <v>1</v>
      </c>
      <c r="I1475" s="26">
        <f t="shared" si="555"/>
        <v>124060</v>
      </c>
      <c r="J1475" s="26">
        <f t="shared" si="556"/>
        <v>1517135.2000000002</v>
      </c>
      <c r="S1475">
        <f t="shared" si="557"/>
        <v>45</v>
      </c>
    </row>
    <row r="1476" spans="1:19" x14ac:dyDescent="0.25">
      <c r="A1476" s="1">
        <v>312</v>
      </c>
      <c r="B1476" s="11">
        <v>0</v>
      </c>
      <c r="C1476" s="11">
        <f t="shared" si="558"/>
        <v>126643.20000000001</v>
      </c>
      <c r="D1476" s="11">
        <f t="shared" si="559"/>
        <v>116044.20000000001</v>
      </c>
      <c r="E1476" s="22">
        <v>10599</v>
      </c>
      <c r="F1476" s="4">
        <f t="shared" si="552"/>
        <v>11</v>
      </c>
      <c r="G1476" s="25">
        <f t="shared" si="553"/>
        <v>1276486.2000000002</v>
      </c>
      <c r="H1476" s="1">
        <f t="shared" si="554"/>
        <v>0</v>
      </c>
      <c r="I1476" s="26">
        <f t="shared" si="555"/>
        <v>0</v>
      </c>
      <c r="J1476" s="26">
        <f t="shared" si="556"/>
        <v>1276486.2000000002</v>
      </c>
      <c r="S1476">
        <f t="shared" si="557"/>
        <v>45</v>
      </c>
    </row>
    <row r="1477" spans="1:19" x14ac:dyDescent="0.25">
      <c r="A1477" s="1">
        <v>313</v>
      </c>
      <c r="B1477" s="11">
        <v>4360</v>
      </c>
      <c r="C1477" s="11">
        <f t="shared" si="558"/>
        <v>116044.20000000001</v>
      </c>
      <c r="D1477" s="11">
        <f t="shared" si="559"/>
        <v>110920.20000000001</v>
      </c>
      <c r="E1477" s="22">
        <v>9484</v>
      </c>
      <c r="F1477" s="4">
        <f t="shared" si="552"/>
        <v>11</v>
      </c>
      <c r="G1477" s="25">
        <f t="shared" si="553"/>
        <v>1220122.2000000002</v>
      </c>
      <c r="H1477" s="1">
        <f t="shared" si="554"/>
        <v>1</v>
      </c>
      <c r="I1477" s="26">
        <f t="shared" si="555"/>
        <v>124060</v>
      </c>
      <c r="J1477" s="26">
        <f t="shared" si="556"/>
        <v>1344182.2000000002</v>
      </c>
      <c r="S1477">
        <f t="shared" si="557"/>
        <v>45</v>
      </c>
    </row>
    <row r="1478" spans="1:19" x14ac:dyDescent="0.25">
      <c r="A1478" s="1">
        <v>314</v>
      </c>
      <c r="B1478" s="11">
        <v>15990</v>
      </c>
      <c r="C1478" s="11">
        <f t="shared" si="558"/>
        <v>110920.20000000001</v>
      </c>
      <c r="D1478" s="11">
        <f t="shared" si="559"/>
        <v>115418.20000000001</v>
      </c>
      <c r="E1478" s="22">
        <v>11492</v>
      </c>
      <c r="F1478" s="4">
        <f t="shared" si="552"/>
        <v>11</v>
      </c>
      <c r="G1478" s="25">
        <f t="shared" si="553"/>
        <v>1269600.2000000002</v>
      </c>
      <c r="H1478" s="1">
        <f t="shared" si="554"/>
        <v>1</v>
      </c>
      <c r="I1478" s="26">
        <f t="shared" si="555"/>
        <v>124060</v>
      </c>
      <c r="J1478" s="26">
        <f t="shared" si="556"/>
        <v>1393660.2000000002</v>
      </c>
      <c r="S1478">
        <f t="shared" si="557"/>
        <v>45</v>
      </c>
    </row>
    <row r="1479" spans="1:19" x14ac:dyDescent="0.25">
      <c r="A1479" s="1">
        <v>315</v>
      </c>
      <c r="B1479" s="11">
        <v>1760</v>
      </c>
      <c r="C1479" s="11">
        <f t="shared" si="558"/>
        <v>115418.20000000001</v>
      </c>
      <c r="D1479" s="11">
        <f t="shared" si="559"/>
        <v>107029.20000000001</v>
      </c>
      <c r="E1479" s="22">
        <v>10149</v>
      </c>
      <c r="F1479" s="4">
        <f t="shared" si="552"/>
        <v>11</v>
      </c>
      <c r="G1479" s="25">
        <f t="shared" si="553"/>
        <v>1177321.2000000002</v>
      </c>
      <c r="H1479" s="1">
        <f t="shared" si="554"/>
        <v>1</v>
      </c>
      <c r="I1479" s="26">
        <f t="shared" si="555"/>
        <v>124060</v>
      </c>
      <c r="J1479" s="26">
        <f t="shared" si="556"/>
        <v>1301381.2000000002</v>
      </c>
      <c r="S1479">
        <f t="shared" si="557"/>
        <v>45</v>
      </c>
    </row>
    <row r="1480" spans="1:19" x14ac:dyDescent="0.25">
      <c r="A1480" s="1">
        <v>316</v>
      </c>
      <c r="B1480" s="11">
        <v>10170</v>
      </c>
      <c r="C1480" s="11">
        <f t="shared" si="558"/>
        <v>107029.20000000001</v>
      </c>
      <c r="D1480" s="11">
        <f t="shared" si="559"/>
        <v>105348.20000000001</v>
      </c>
      <c r="E1480" s="22">
        <v>11851</v>
      </c>
      <c r="F1480" s="4">
        <f t="shared" si="552"/>
        <v>11</v>
      </c>
      <c r="G1480" s="25">
        <f t="shared" si="553"/>
        <v>1158830.2000000002</v>
      </c>
      <c r="H1480" s="1">
        <f t="shared" si="554"/>
        <v>1</v>
      </c>
      <c r="I1480" s="26">
        <f t="shared" si="555"/>
        <v>124060</v>
      </c>
      <c r="J1480" s="26">
        <f t="shared" si="556"/>
        <v>1282890.2000000002</v>
      </c>
      <c r="S1480">
        <f t="shared" si="557"/>
        <v>46</v>
      </c>
    </row>
    <row r="1481" spans="1:19" x14ac:dyDescent="0.25">
      <c r="A1481" s="1">
        <v>317</v>
      </c>
      <c r="B1481" s="11">
        <v>0</v>
      </c>
      <c r="C1481" s="11">
        <f t="shared" si="558"/>
        <v>105348.20000000001</v>
      </c>
      <c r="D1481" s="11">
        <f t="shared" si="559"/>
        <v>94834.200000000012</v>
      </c>
      <c r="E1481" s="22">
        <v>10514</v>
      </c>
      <c r="F1481" s="4">
        <f t="shared" si="552"/>
        <v>11</v>
      </c>
      <c r="G1481" s="25">
        <f t="shared" si="553"/>
        <v>1043176.2000000002</v>
      </c>
      <c r="H1481" s="1">
        <f t="shared" si="554"/>
        <v>0</v>
      </c>
      <c r="I1481" s="26">
        <f t="shared" si="555"/>
        <v>0</v>
      </c>
      <c r="J1481" s="26">
        <f t="shared" si="556"/>
        <v>1043176.2000000002</v>
      </c>
      <c r="S1481">
        <f t="shared" si="557"/>
        <v>46</v>
      </c>
    </row>
    <row r="1482" spans="1:19" x14ac:dyDescent="0.25">
      <c r="A1482" s="1">
        <v>318</v>
      </c>
      <c r="B1482" s="11">
        <v>16510</v>
      </c>
      <c r="C1482" s="11">
        <f t="shared" si="558"/>
        <v>94834.200000000012</v>
      </c>
      <c r="D1482" s="11">
        <f t="shared" si="559"/>
        <v>99424.200000000012</v>
      </c>
      <c r="E1482" s="22">
        <v>11920</v>
      </c>
      <c r="F1482" s="4">
        <f t="shared" si="552"/>
        <v>11</v>
      </c>
      <c r="G1482" s="25">
        <f t="shared" si="553"/>
        <v>1093666.2000000002</v>
      </c>
      <c r="H1482" s="1">
        <f t="shared" si="554"/>
        <v>1</v>
      </c>
      <c r="I1482" s="26">
        <f t="shared" si="555"/>
        <v>124060</v>
      </c>
      <c r="J1482" s="26">
        <f t="shared" si="556"/>
        <v>1217726.2000000002</v>
      </c>
      <c r="S1482">
        <f t="shared" si="557"/>
        <v>46</v>
      </c>
    </row>
    <row r="1483" spans="1:19" x14ac:dyDescent="0.25">
      <c r="A1483" s="1">
        <v>319</v>
      </c>
      <c r="B1483" s="11">
        <v>25170</v>
      </c>
      <c r="C1483" s="11">
        <f t="shared" si="558"/>
        <v>99424.200000000012</v>
      </c>
      <c r="D1483" s="11">
        <f t="shared" si="559"/>
        <v>112566.20000000001</v>
      </c>
      <c r="E1483" s="22">
        <v>12028</v>
      </c>
      <c r="F1483" s="4">
        <f t="shared" si="552"/>
        <v>11</v>
      </c>
      <c r="G1483" s="25">
        <f t="shared" si="553"/>
        <v>1238228.2000000002</v>
      </c>
      <c r="H1483" s="1">
        <f t="shared" si="554"/>
        <v>1</v>
      </c>
      <c r="I1483" s="26">
        <f t="shared" si="555"/>
        <v>124060</v>
      </c>
      <c r="J1483" s="26">
        <f t="shared" si="556"/>
        <v>1362288.2000000002</v>
      </c>
      <c r="S1483">
        <f t="shared" si="557"/>
        <v>46</v>
      </c>
    </row>
    <row r="1484" spans="1:19" x14ac:dyDescent="0.25">
      <c r="A1484" s="1">
        <v>320</v>
      </c>
      <c r="B1484" s="11">
        <v>11630</v>
      </c>
      <c r="C1484" s="11">
        <f t="shared" si="558"/>
        <v>112566.20000000001</v>
      </c>
      <c r="D1484" s="11">
        <f t="shared" si="559"/>
        <v>113160.20000000001</v>
      </c>
      <c r="E1484" s="22">
        <v>11036</v>
      </c>
      <c r="F1484" s="4">
        <f t="shared" si="552"/>
        <v>11</v>
      </c>
      <c r="G1484" s="25">
        <f t="shared" si="553"/>
        <v>1244762.2000000002</v>
      </c>
      <c r="H1484" s="1">
        <f t="shared" si="554"/>
        <v>1</v>
      </c>
      <c r="I1484" s="26">
        <f t="shared" si="555"/>
        <v>124060</v>
      </c>
      <c r="J1484" s="26">
        <f t="shared" si="556"/>
        <v>1368822.2000000002</v>
      </c>
      <c r="S1484">
        <f t="shared" si="557"/>
        <v>46</v>
      </c>
    </row>
    <row r="1485" spans="1:19" x14ac:dyDescent="0.25">
      <c r="A1485" s="1">
        <v>321</v>
      </c>
      <c r="B1485" s="11">
        <v>3580</v>
      </c>
      <c r="C1485" s="11">
        <f t="shared" si="558"/>
        <v>113160.20000000001</v>
      </c>
      <c r="D1485" s="11">
        <f t="shared" si="559"/>
        <v>105276.20000000001</v>
      </c>
      <c r="E1485" s="22">
        <v>11464</v>
      </c>
      <c r="F1485" s="4">
        <f t="shared" si="552"/>
        <v>11</v>
      </c>
      <c r="G1485" s="25">
        <f t="shared" si="553"/>
        <v>1158038.2000000002</v>
      </c>
      <c r="H1485" s="1">
        <f t="shared" si="554"/>
        <v>1</v>
      </c>
      <c r="I1485" s="26">
        <f t="shared" si="555"/>
        <v>124060</v>
      </c>
      <c r="J1485" s="26">
        <f t="shared" si="556"/>
        <v>1282098.2000000002</v>
      </c>
      <c r="S1485">
        <f t="shared" si="557"/>
        <v>46</v>
      </c>
    </row>
    <row r="1486" spans="1:19" x14ac:dyDescent="0.25">
      <c r="A1486" s="1">
        <v>322</v>
      </c>
      <c r="B1486" s="11">
        <v>4768.3999999999996</v>
      </c>
      <c r="C1486" s="11">
        <f t="shared" si="558"/>
        <v>105276.20000000001</v>
      </c>
      <c r="D1486" s="11">
        <f t="shared" si="559"/>
        <v>98796.6</v>
      </c>
      <c r="E1486" s="22">
        <v>11248</v>
      </c>
      <c r="F1486" s="4">
        <f t="shared" ref="F1486:F1529" si="560">$M$1166</f>
        <v>11</v>
      </c>
      <c r="G1486" s="25">
        <f t="shared" ref="G1486:G1529" si="561">D1486*F1486</f>
        <v>1086762.6000000001</v>
      </c>
      <c r="H1486" s="1">
        <f t="shared" ref="H1486:H1529" si="562">IF(B1486=0,0,1)</f>
        <v>1</v>
      </c>
      <c r="I1486" s="26">
        <f t="shared" ref="I1486:I1529" si="563">H1486*$M$1167</f>
        <v>124060</v>
      </c>
      <c r="J1486" s="26">
        <f t="shared" ref="J1486:J1529" si="564">G1486+I1486</f>
        <v>1210822.6000000001</v>
      </c>
      <c r="S1486">
        <f t="shared" ref="S1486:S1529" si="565">S1479+1</f>
        <v>46</v>
      </c>
    </row>
    <row r="1487" spans="1:19" x14ac:dyDescent="0.25">
      <c r="A1487" s="1">
        <v>323</v>
      </c>
      <c r="B1487" s="11">
        <v>0</v>
      </c>
      <c r="C1487" s="11">
        <f t="shared" ref="C1487:C1529" si="566">D1486</f>
        <v>98796.6</v>
      </c>
      <c r="D1487" s="11">
        <f t="shared" ref="D1487:D1529" si="567">C1487+B1487-E1487</f>
        <v>87088.6</v>
      </c>
      <c r="E1487" s="22">
        <v>11708</v>
      </c>
      <c r="F1487" s="4">
        <f t="shared" si="560"/>
        <v>11</v>
      </c>
      <c r="G1487" s="25">
        <f t="shared" si="561"/>
        <v>957974.60000000009</v>
      </c>
      <c r="H1487" s="1">
        <f t="shared" si="562"/>
        <v>0</v>
      </c>
      <c r="I1487" s="26">
        <f t="shared" si="563"/>
        <v>0</v>
      </c>
      <c r="J1487" s="26">
        <f t="shared" si="564"/>
        <v>957974.60000000009</v>
      </c>
      <c r="S1487">
        <f t="shared" si="565"/>
        <v>47</v>
      </c>
    </row>
    <row r="1488" spans="1:19" x14ac:dyDescent="0.25">
      <c r="A1488" s="1">
        <v>324</v>
      </c>
      <c r="B1488" s="11">
        <v>0</v>
      </c>
      <c r="C1488" s="11">
        <f t="shared" si="566"/>
        <v>87088.6</v>
      </c>
      <c r="D1488" s="11">
        <f t="shared" si="567"/>
        <v>77351.600000000006</v>
      </c>
      <c r="E1488" s="22">
        <v>9737</v>
      </c>
      <c r="F1488" s="4">
        <f t="shared" si="560"/>
        <v>11</v>
      </c>
      <c r="G1488" s="25">
        <f t="shared" si="561"/>
        <v>850867.60000000009</v>
      </c>
      <c r="H1488" s="1">
        <f t="shared" si="562"/>
        <v>0</v>
      </c>
      <c r="I1488" s="26">
        <f t="shared" si="563"/>
        <v>0</v>
      </c>
      <c r="J1488" s="26">
        <f t="shared" si="564"/>
        <v>850867.60000000009</v>
      </c>
      <c r="S1488">
        <f t="shared" si="565"/>
        <v>47</v>
      </c>
    </row>
    <row r="1489" spans="1:19" x14ac:dyDescent="0.25">
      <c r="A1489" s="1">
        <v>325</v>
      </c>
      <c r="B1489" s="11">
        <v>8400</v>
      </c>
      <c r="C1489" s="11">
        <f t="shared" si="566"/>
        <v>77351.600000000006</v>
      </c>
      <c r="D1489" s="11">
        <f t="shared" si="567"/>
        <v>74415.600000000006</v>
      </c>
      <c r="E1489" s="22">
        <v>11336</v>
      </c>
      <c r="F1489" s="4">
        <f t="shared" si="560"/>
        <v>11</v>
      </c>
      <c r="G1489" s="25">
        <f t="shared" si="561"/>
        <v>818571.60000000009</v>
      </c>
      <c r="H1489" s="1">
        <f t="shared" si="562"/>
        <v>1</v>
      </c>
      <c r="I1489" s="26">
        <f t="shared" si="563"/>
        <v>124060</v>
      </c>
      <c r="J1489" s="26">
        <f t="shared" si="564"/>
        <v>942631.60000000009</v>
      </c>
      <c r="S1489">
        <f t="shared" si="565"/>
        <v>47</v>
      </c>
    </row>
    <row r="1490" spans="1:19" x14ac:dyDescent="0.25">
      <c r="A1490" s="1">
        <v>326</v>
      </c>
      <c r="B1490" s="11">
        <v>14220</v>
      </c>
      <c r="C1490" s="11">
        <f t="shared" si="566"/>
        <v>74415.600000000006</v>
      </c>
      <c r="D1490" s="11">
        <f t="shared" si="567"/>
        <v>78126.600000000006</v>
      </c>
      <c r="E1490" s="22">
        <v>10509</v>
      </c>
      <c r="F1490" s="4">
        <f t="shared" si="560"/>
        <v>11</v>
      </c>
      <c r="G1490" s="25">
        <f t="shared" si="561"/>
        <v>859392.60000000009</v>
      </c>
      <c r="H1490" s="1">
        <f t="shared" si="562"/>
        <v>1</v>
      </c>
      <c r="I1490" s="26">
        <f t="shared" si="563"/>
        <v>124060</v>
      </c>
      <c r="J1490" s="26">
        <f t="shared" si="564"/>
        <v>983452.60000000009</v>
      </c>
      <c r="S1490">
        <f t="shared" si="565"/>
        <v>47</v>
      </c>
    </row>
    <row r="1491" spans="1:19" x14ac:dyDescent="0.25">
      <c r="A1491" s="1">
        <v>327</v>
      </c>
      <c r="B1491" s="11">
        <v>13320</v>
      </c>
      <c r="C1491" s="11">
        <f t="shared" si="566"/>
        <v>78126.600000000006</v>
      </c>
      <c r="D1491" s="11">
        <f t="shared" si="567"/>
        <v>79209.600000000006</v>
      </c>
      <c r="E1491" s="22">
        <v>12237</v>
      </c>
      <c r="F1491" s="4">
        <f t="shared" si="560"/>
        <v>11</v>
      </c>
      <c r="G1491" s="25">
        <f t="shared" si="561"/>
        <v>871305.60000000009</v>
      </c>
      <c r="H1491" s="1">
        <f t="shared" si="562"/>
        <v>1</v>
      </c>
      <c r="I1491" s="26">
        <f t="shared" si="563"/>
        <v>124060</v>
      </c>
      <c r="J1491" s="26">
        <f t="shared" si="564"/>
        <v>995365.60000000009</v>
      </c>
      <c r="S1491">
        <f t="shared" si="565"/>
        <v>47</v>
      </c>
    </row>
    <row r="1492" spans="1:19" x14ac:dyDescent="0.25">
      <c r="A1492" s="1">
        <v>328</v>
      </c>
      <c r="B1492" s="11">
        <v>0</v>
      </c>
      <c r="C1492" s="11">
        <f t="shared" si="566"/>
        <v>79209.600000000006</v>
      </c>
      <c r="D1492" s="11">
        <f t="shared" si="567"/>
        <v>66956.600000000006</v>
      </c>
      <c r="E1492" s="22">
        <v>12253</v>
      </c>
      <c r="F1492" s="4">
        <f t="shared" si="560"/>
        <v>11</v>
      </c>
      <c r="G1492" s="25">
        <f t="shared" si="561"/>
        <v>736522.60000000009</v>
      </c>
      <c r="H1492" s="1">
        <f t="shared" si="562"/>
        <v>0</v>
      </c>
      <c r="I1492" s="26">
        <f t="shared" si="563"/>
        <v>0</v>
      </c>
      <c r="J1492" s="26">
        <f t="shared" si="564"/>
        <v>736522.60000000009</v>
      </c>
      <c r="S1492">
        <f t="shared" si="565"/>
        <v>47</v>
      </c>
    </row>
    <row r="1493" spans="1:19" x14ac:dyDescent="0.25">
      <c r="A1493" s="1">
        <v>329</v>
      </c>
      <c r="B1493" s="11">
        <v>0</v>
      </c>
      <c r="C1493" s="11">
        <f t="shared" si="566"/>
        <v>66956.600000000006</v>
      </c>
      <c r="D1493" s="11">
        <f t="shared" si="567"/>
        <v>66956.600000000006</v>
      </c>
      <c r="E1493" s="22">
        <v>0</v>
      </c>
      <c r="F1493" s="4">
        <f t="shared" si="560"/>
        <v>11</v>
      </c>
      <c r="G1493" s="25">
        <f t="shared" si="561"/>
        <v>736522.60000000009</v>
      </c>
      <c r="H1493" s="1">
        <f t="shared" si="562"/>
        <v>0</v>
      </c>
      <c r="I1493" s="26">
        <f t="shared" si="563"/>
        <v>0</v>
      </c>
      <c r="J1493" s="26">
        <f t="shared" si="564"/>
        <v>736522.60000000009</v>
      </c>
      <c r="S1493">
        <f t="shared" si="565"/>
        <v>47</v>
      </c>
    </row>
    <row r="1494" spans="1:19" x14ac:dyDescent="0.25">
      <c r="A1494" s="1">
        <v>330</v>
      </c>
      <c r="B1494" s="11">
        <v>0</v>
      </c>
      <c r="C1494" s="11">
        <f t="shared" si="566"/>
        <v>66956.600000000006</v>
      </c>
      <c r="D1494" s="11">
        <f t="shared" si="567"/>
        <v>66956.600000000006</v>
      </c>
      <c r="E1494" s="22">
        <v>0</v>
      </c>
      <c r="F1494" s="4">
        <f t="shared" si="560"/>
        <v>11</v>
      </c>
      <c r="G1494" s="25">
        <f t="shared" si="561"/>
        <v>736522.60000000009</v>
      </c>
      <c r="H1494" s="1">
        <f t="shared" si="562"/>
        <v>0</v>
      </c>
      <c r="I1494" s="26">
        <f t="shared" si="563"/>
        <v>0</v>
      </c>
      <c r="J1494" s="26">
        <f t="shared" si="564"/>
        <v>736522.60000000009</v>
      </c>
      <c r="S1494">
        <f t="shared" si="565"/>
        <v>48</v>
      </c>
    </row>
    <row r="1495" spans="1:19" x14ac:dyDescent="0.25">
      <c r="A1495" s="1">
        <v>331</v>
      </c>
      <c r="B1495" s="11">
        <v>0</v>
      </c>
      <c r="C1495" s="11">
        <f t="shared" si="566"/>
        <v>66956.600000000006</v>
      </c>
      <c r="D1495" s="11">
        <f t="shared" si="567"/>
        <v>66956.600000000006</v>
      </c>
      <c r="E1495" s="22">
        <v>0</v>
      </c>
      <c r="F1495" s="4">
        <f t="shared" si="560"/>
        <v>11</v>
      </c>
      <c r="G1495" s="25">
        <f t="shared" si="561"/>
        <v>736522.60000000009</v>
      </c>
      <c r="H1495" s="1">
        <f t="shared" si="562"/>
        <v>0</v>
      </c>
      <c r="I1495" s="26">
        <f t="shared" si="563"/>
        <v>0</v>
      </c>
      <c r="J1495" s="26">
        <f t="shared" si="564"/>
        <v>736522.60000000009</v>
      </c>
      <c r="S1495">
        <f t="shared" si="565"/>
        <v>48</v>
      </c>
    </row>
    <row r="1496" spans="1:19" x14ac:dyDescent="0.25">
      <c r="A1496" s="1">
        <v>332</v>
      </c>
      <c r="B1496" s="11">
        <v>0</v>
      </c>
      <c r="C1496" s="11">
        <f t="shared" si="566"/>
        <v>66956.600000000006</v>
      </c>
      <c r="D1496" s="11">
        <f t="shared" si="567"/>
        <v>66956.600000000006</v>
      </c>
      <c r="E1496" s="22">
        <v>0</v>
      </c>
      <c r="F1496" s="4">
        <f t="shared" si="560"/>
        <v>11</v>
      </c>
      <c r="G1496" s="25">
        <f t="shared" si="561"/>
        <v>736522.60000000009</v>
      </c>
      <c r="H1496" s="1">
        <f t="shared" si="562"/>
        <v>0</v>
      </c>
      <c r="I1496" s="26">
        <f t="shared" si="563"/>
        <v>0</v>
      </c>
      <c r="J1496" s="26">
        <f t="shared" si="564"/>
        <v>736522.60000000009</v>
      </c>
      <c r="O1496">
        <f>O1498/$M$1167</f>
        <v>16</v>
      </c>
      <c r="S1496">
        <f t="shared" si="565"/>
        <v>48</v>
      </c>
    </row>
    <row r="1497" spans="1:19" x14ac:dyDescent="0.25">
      <c r="A1497" s="1">
        <v>333</v>
      </c>
      <c r="B1497" s="11">
        <v>0</v>
      </c>
      <c r="C1497" s="11">
        <f t="shared" si="566"/>
        <v>66956.600000000006</v>
      </c>
      <c r="D1497" s="11">
        <f t="shared" si="567"/>
        <v>66956.600000000006</v>
      </c>
      <c r="E1497" s="22">
        <v>0</v>
      </c>
      <c r="F1497" s="4">
        <f t="shared" si="560"/>
        <v>11</v>
      </c>
      <c r="G1497" s="25">
        <f t="shared" si="561"/>
        <v>736522.60000000009</v>
      </c>
      <c r="H1497" s="1">
        <f t="shared" si="562"/>
        <v>0</v>
      </c>
      <c r="I1497" s="26">
        <f t="shared" si="563"/>
        <v>0</v>
      </c>
      <c r="J1497" s="26">
        <f t="shared" si="564"/>
        <v>736522.60000000009</v>
      </c>
      <c r="S1497">
        <f t="shared" si="565"/>
        <v>48</v>
      </c>
    </row>
    <row r="1498" spans="1:19" ht="15.75" thickBot="1" x14ac:dyDescent="0.3">
      <c r="A1498" s="29">
        <v>334</v>
      </c>
      <c r="B1498" s="21">
        <v>0</v>
      </c>
      <c r="C1498" s="21">
        <f t="shared" si="566"/>
        <v>66956.600000000006</v>
      </c>
      <c r="D1498" s="21">
        <f t="shared" si="567"/>
        <v>66956.600000000006</v>
      </c>
      <c r="E1498" s="21">
        <v>0</v>
      </c>
      <c r="F1498" s="4">
        <f t="shared" si="560"/>
        <v>11</v>
      </c>
      <c r="G1498" s="43">
        <f t="shared" si="561"/>
        <v>736522.60000000009</v>
      </c>
      <c r="H1498" s="29">
        <f t="shared" si="562"/>
        <v>0</v>
      </c>
      <c r="I1498" s="26">
        <f t="shared" si="563"/>
        <v>0</v>
      </c>
      <c r="J1498" s="30">
        <f t="shared" si="564"/>
        <v>736522.60000000009</v>
      </c>
      <c r="K1498" s="31">
        <f>SUM(J1469:J1498)</f>
        <v>35732654.20000001</v>
      </c>
      <c r="L1498" s="32" t="s">
        <v>114</v>
      </c>
      <c r="M1498" s="28">
        <f>SUM(G1469:G1498)</f>
        <v>33747694.20000001</v>
      </c>
      <c r="N1498" s="33" t="s">
        <v>70</v>
      </c>
      <c r="O1498" s="34">
        <f>SUM(I1469:I1498)</f>
        <v>1984960</v>
      </c>
      <c r="S1498">
        <f t="shared" si="565"/>
        <v>48</v>
      </c>
    </row>
    <row r="1499" spans="1:19" x14ac:dyDescent="0.25">
      <c r="A1499" s="36">
        <v>335</v>
      </c>
      <c r="B1499" s="22">
        <v>0</v>
      </c>
      <c r="C1499" s="22">
        <f t="shared" si="566"/>
        <v>66956.600000000006</v>
      </c>
      <c r="D1499" s="22">
        <f t="shared" si="567"/>
        <v>66956.600000000006</v>
      </c>
      <c r="E1499" s="22">
        <v>0</v>
      </c>
      <c r="F1499" s="4">
        <f t="shared" si="560"/>
        <v>11</v>
      </c>
      <c r="G1499" s="44">
        <f t="shared" si="561"/>
        <v>736522.60000000009</v>
      </c>
      <c r="H1499" s="36">
        <f t="shared" si="562"/>
        <v>0</v>
      </c>
      <c r="I1499" s="26">
        <f t="shared" si="563"/>
        <v>0</v>
      </c>
      <c r="J1499" s="37">
        <f t="shared" si="564"/>
        <v>736522.60000000009</v>
      </c>
      <c r="S1499">
        <f t="shared" si="565"/>
        <v>48</v>
      </c>
    </row>
    <row r="1500" spans="1:19" x14ac:dyDescent="0.25">
      <c r="A1500" s="1">
        <v>336</v>
      </c>
      <c r="B1500" s="11">
        <v>0</v>
      </c>
      <c r="C1500" s="11">
        <f t="shared" si="566"/>
        <v>66956.600000000006</v>
      </c>
      <c r="D1500" s="11">
        <f t="shared" si="567"/>
        <v>66956.600000000006</v>
      </c>
      <c r="E1500" s="22">
        <v>0</v>
      </c>
      <c r="F1500" s="4">
        <f t="shared" si="560"/>
        <v>11</v>
      </c>
      <c r="G1500" s="25">
        <f t="shared" si="561"/>
        <v>736522.60000000009</v>
      </c>
      <c r="H1500" s="1">
        <f t="shared" si="562"/>
        <v>0</v>
      </c>
      <c r="I1500" s="26">
        <f t="shared" si="563"/>
        <v>0</v>
      </c>
      <c r="J1500" s="26">
        <f t="shared" si="564"/>
        <v>736522.60000000009</v>
      </c>
      <c r="S1500">
        <f t="shared" si="565"/>
        <v>48</v>
      </c>
    </row>
    <row r="1501" spans="1:19" x14ac:dyDescent="0.25">
      <c r="A1501" s="1">
        <v>337</v>
      </c>
      <c r="B1501" s="11">
        <v>0</v>
      </c>
      <c r="C1501" s="11">
        <f t="shared" si="566"/>
        <v>66956.600000000006</v>
      </c>
      <c r="D1501" s="11">
        <f t="shared" si="567"/>
        <v>66956.600000000006</v>
      </c>
      <c r="E1501" s="22">
        <v>0</v>
      </c>
      <c r="F1501" s="4">
        <f t="shared" si="560"/>
        <v>11</v>
      </c>
      <c r="G1501" s="25">
        <f t="shared" si="561"/>
        <v>736522.60000000009</v>
      </c>
      <c r="H1501" s="1">
        <f t="shared" si="562"/>
        <v>0</v>
      </c>
      <c r="I1501" s="26">
        <f t="shared" si="563"/>
        <v>0</v>
      </c>
      <c r="J1501" s="26">
        <f t="shared" si="564"/>
        <v>736522.60000000009</v>
      </c>
      <c r="S1501">
        <f t="shared" si="565"/>
        <v>49</v>
      </c>
    </row>
    <row r="1502" spans="1:19" x14ac:dyDescent="0.25">
      <c r="A1502" s="1">
        <v>338</v>
      </c>
      <c r="B1502" s="11">
        <v>0</v>
      </c>
      <c r="C1502" s="11">
        <f t="shared" si="566"/>
        <v>66956.600000000006</v>
      </c>
      <c r="D1502" s="11">
        <f t="shared" si="567"/>
        <v>66956.600000000006</v>
      </c>
      <c r="E1502" s="22">
        <v>0</v>
      </c>
      <c r="F1502" s="4">
        <f t="shared" si="560"/>
        <v>11</v>
      </c>
      <c r="G1502" s="25">
        <f t="shared" si="561"/>
        <v>736522.60000000009</v>
      </c>
      <c r="H1502" s="1">
        <f t="shared" si="562"/>
        <v>0</v>
      </c>
      <c r="I1502" s="26">
        <f t="shared" si="563"/>
        <v>0</v>
      </c>
      <c r="J1502" s="26">
        <f t="shared" si="564"/>
        <v>736522.60000000009</v>
      </c>
      <c r="S1502">
        <f t="shared" si="565"/>
        <v>49</v>
      </c>
    </row>
    <row r="1503" spans="1:19" x14ac:dyDescent="0.25">
      <c r="A1503" s="1">
        <v>339</v>
      </c>
      <c r="B1503" s="11">
        <v>0</v>
      </c>
      <c r="C1503" s="11">
        <f t="shared" si="566"/>
        <v>66956.600000000006</v>
      </c>
      <c r="D1503" s="11">
        <f t="shared" si="567"/>
        <v>66956.600000000006</v>
      </c>
      <c r="E1503" s="22">
        <v>0</v>
      </c>
      <c r="F1503" s="4">
        <f t="shared" si="560"/>
        <v>11</v>
      </c>
      <c r="G1503" s="25">
        <f t="shared" si="561"/>
        <v>736522.60000000009</v>
      </c>
      <c r="H1503" s="1">
        <f t="shared" si="562"/>
        <v>0</v>
      </c>
      <c r="I1503" s="26">
        <f t="shared" si="563"/>
        <v>0</v>
      </c>
      <c r="J1503" s="26">
        <f t="shared" si="564"/>
        <v>736522.60000000009</v>
      </c>
      <c r="S1503">
        <f t="shared" si="565"/>
        <v>49</v>
      </c>
    </row>
    <row r="1504" spans="1:19" x14ac:dyDescent="0.25">
      <c r="A1504" s="1">
        <v>340</v>
      </c>
      <c r="B1504" s="11">
        <v>0</v>
      </c>
      <c r="C1504" s="11">
        <f t="shared" si="566"/>
        <v>66956.600000000006</v>
      </c>
      <c r="D1504" s="11">
        <f t="shared" si="567"/>
        <v>66956.600000000006</v>
      </c>
      <c r="E1504" s="22">
        <v>0</v>
      </c>
      <c r="F1504" s="4">
        <f t="shared" si="560"/>
        <v>11</v>
      </c>
      <c r="G1504" s="25">
        <f t="shared" si="561"/>
        <v>736522.60000000009</v>
      </c>
      <c r="H1504" s="1">
        <f t="shared" si="562"/>
        <v>0</v>
      </c>
      <c r="I1504" s="26">
        <f t="shared" si="563"/>
        <v>0</v>
      </c>
      <c r="J1504" s="26">
        <f t="shared" si="564"/>
        <v>736522.60000000009</v>
      </c>
      <c r="S1504">
        <f t="shared" si="565"/>
        <v>49</v>
      </c>
    </row>
    <row r="1505" spans="1:19" x14ac:dyDescent="0.25">
      <c r="A1505" s="1">
        <v>341</v>
      </c>
      <c r="B1505" s="11">
        <v>0</v>
      </c>
      <c r="C1505" s="11">
        <f t="shared" si="566"/>
        <v>66956.600000000006</v>
      </c>
      <c r="D1505" s="11">
        <f t="shared" si="567"/>
        <v>66956.600000000006</v>
      </c>
      <c r="E1505" s="22">
        <v>0</v>
      </c>
      <c r="F1505" s="4">
        <f t="shared" si="560"/>
        <v>11</v>
      </c>
      <c r="G1505" s="25">
        <f t="shared" si="561"/>
        <v>736522.60000000009</v>
      </c>
      <c r="H1505" s="1">
        <f t="shared" si="562"/>
        <v>0</v>
      </c>
      <c r="I1505" s="26">
        <f t="shared" si="563"/>
        <v>0</v>
      </c>
      <c r="J1505" s="26">
        <f t="shared" si="564"/>
        <v>736522.60000000009</v>
      </c>
      <c r="S1505">
        <f t="shared" si="565"/>
        <v>49</v>
      </c>
    </row>
    <row r="1506" spans="1:19" x14ac:dyDescent="0.25">
      <c r="A1506" s="1">
        <v>342</v>
      </c>
      <c r="B1506" s="11">
        <v>0</v>
      </c>
      <c r="C1506" s="11">
        <f t="shared" si="566"/>
        <v>66956.600000000006</v>
      </c>
      <c r="D1506" s="11">
        <f t="shared" si="567"/>
        <v>66956.600000000006</v>
      </c>
      <c r="E1506" s="22">
        <v>0</v>
      </c>
      <c r="F1506" s="4">
        <f t="shared" si="560"/>
        <v>11</v>
      </c>
      <c r="G1506" s="25">
        <f t="shared" si="561"/>
        <v>736522.60000000009</v>
      </c>
      <c r="H1506" s="1">
        <f t="shared" si="562"/>
        <v>0</v>
      </c>
      <c r="I1506" s="26">
        <f t="shared" si="563"/>
        <v>0</v>
      </c>
      <c r="J1506" s="26">
        <f t="shared" si="564"/>
        <v>736522.60000000009</v>
      </c>
      <c r="S1506">
        <f t="shared" si="565"/>
        <v>49</v>
      </c>
    </row>
    <row r="1507" spans="1:19" x14ac:dyDescent="0.25">
      <c r="A1507" s="1">
        <v>343</v>
      </c>
      <c r="B1507" s="11">
        <v>0</v>
      </c>
      <c r="C1507" s="11">
        <f t="shared" si="566"/>
        <v>66956.600000000006</v>
      </c>
      <c r="D1507" s="11">
        <f t="shared" si="567"/>
        <v>66956.600000000006</v>
      </c>
      <c r="E1507" s="22">
        <v>0</v>
      </c>
      <c r="F1507" s="4">
        <f t="shared" si="560"/>
        <v>11</v>
      </c>
      <c r="G1507" s="25">
        <f t="shared" si="561"/>
        <v>736522.60000000009</v>
      </c>
      <c r="H1507" s="1">
        <f t="shared" si="562"/>
        <v>0</v>
      </c>
      <c r="I1507" s="26">
        <f t="shared" si="563"/>
        <v>0</v>
      </c>
      <c r="J1507" s="26">
        <f t="shared" si="564"/>
        <v>736522.60000000009</v>
      </c>
      <c r="S1507">
        <f t="shared" si="565"/>
        <v>49</v>
      </c>
    </row>
    <row r="1508" spans="1:19" x14ac:dyDescent="0.25">
      <c r="A1508" s="1">
        <v>344</v>
      </c>
      <c r="B1508" s="11">
        <v>0</v>
      </c>
      <c r="C1508" s="11">
        <f t="shared" si="566"/>
        <v>66956.600000000006</v>
      </c>
      <c r="D1508" s="11">
        <f t="shared" si="567"/>
        <v>66956.600000000006</v>
      </c>
      <c r="E1508" s="22">
        <v>0</v>
      </c>
      <c r="F1508" s="4">
        <f t="shared" si="560"/>
        <v>11</v>
      </c>
      <c r="G1508" s="25">
        <f t="shared" si="561"/>
        <v>736522.60000000009</v>
      </c>
      <c r="H1508" s="1">
        <f t="shared" si="562"/>
        <v>0</v>
      </c>
      <c r="I1508" s="26">
        <f t="shared" si="563"/>
        <v>0</v>
      </c>
      <c r="J1508" s="26">
        <f t="shared" si="564"/>
        <v>736522.60000000009</v>
      </c>
      <c r="S1508">
        <f t="shared" si="565"/>
        <v>50</v>
      </c>
    </row>
    <row r="1509" spans="1:19" x14ac:dyDescent="0.25">
      <c r="A1509" s="1">
        <v>345</v>
      </c>
      <c r="B1509" s="11">
        <v>0</v>
      </c>
      <c r="C1509" s="11">
        <f t="shared" si="566"/>
        <v>66956.600000000006</v>
      </c>
      <c r="D1509" s="11">
        <f t="shared" si="567"/>
        <v>66956.600000000006</v>
      </c>
      <c r="E1509" s="22">
        <v>0</v>
      </c>
      <c r="F1509" s="4">
        <f t="shared" si="560"/>
        <v>11</v>
      </c>
      <c r="G1509" s="25">
        <f t="shared" si="561"/>
        <v>736522.60000000009</v>
      </c>
      <c r="H1509" s="1">
        <f t="shared" si="562"/>
        <v>0</v>
      </c>
      <c r="I1509" s="26">
        <f t="shared" si="563"/>
        <v>0</v>
      </c>
      <c r="J1509" s="26">
        <f t="shared" si="564"/>
        <v>736522.60000000009</v>
      </c>
      <c r="S1509">
        <f t="shared" si="565"/>
        <v>50</v>
      </c>
    </row>
    <row r="1510" spans="1:19" x14ac:dyDescent="0.25">
      <c r="A1510" s="1">
        <v>346</v>
      </c>
      <c r="B1510" s="11">
        <v>0</v>
      </c>
      <c r="C1510" s="11">
        <f t="shared" si="566"/>
        <v>66956.600000000006</v>
      </c>
      <c r="D1510" s="11">
        <f t="shared" si="567"/>
        <v>54887.600000000006</v>
      </c>
      <c r="E1510" s="22">
        <v>12069</v>
      </c>
      <c r="F1510" s="4">
        <f t="shared" si="560"/>
        <v>11</v>
      </c>
      <c r="G1510" s="25">
        <f t="shared" si="561"/>
        <v>603763.60000000009</v>
      </c>
      <c r="H1510" s="1">
        <f t="shared" si="562"/>
        <v>0</v>
      </c>
      <c r="I1510" s="26">
        <f t="shared" si="563"/>
        <v>0</v>
      </c>
      <c r="J1510" s="26">
        <f t="shared" si="564"/>
        <v>603763.60000000009</v>
      </c>
      <c r="S1510">
        <f t="shared" si="565"/>
        <v>50</v>
      </c>
    </row>
    <row r="1511" spans="1:19" x14ac:dyDescent="0.25">
      <c r="A1511" s="1">
        <v>347</v>
      </c>
      <c r="B1511" s="11">
        <v>0</v>
      </c>
      <c r="C1511" s="11">
        <f t="shared" si="566"/>
        <v>54887.600000000006</v>
      </c>
      <c r="D1511" s="11">
        <f t="shared" si="567"/>
        <v>44835.600000000006</v>
      </c>
      <c r="E1511" s="22">
        <v>10052</v>
      </c>
      <c r="F1511" s="4">
        <f t="shared" si="560"/>
        <v>11</v>
      </c>
      <c r="G1511" s="25">
        <f t="shared" si="561"/>
        <v>493191.60000000009</v>
      </c>
      <c r="H1511" s="1">
        <f t="shared" si="562"/>
        <v>0</v>
      </c>
      <c r="I1511" s="26">
        <f t="shared" si="563"/>
        <v>0</v>
      </c>
      <c r="J1511" s="26">
        <f t="shared" si="564"/>
        <v>493191.60000000009</v>
      </c>
      <c r="S1511">
        <f t="shared" si="565"/>
        <v>50</v>
      </c>
    </row>
    <row r="1512" spans="1:19" x14ac:dyDescent="0.25">
      <c r="A1512" s="1">
        <v>348</v>
      </c>
      <c r="B1512" s="11">
        <v>0</v>
      </c>
      <c r="C1512" s="11">
        <f t="shared" si="566"/>
        <v>44835.600000000006</v>
      </c>
      <c r="D1512" s="11">
        <f t="shared" si="567"/>
        <v>34643.600000000006</v>
      </c>
      <c r="E1512" s="22">
        <v>10192</v>
      </c>
      <c r="F1512" s="4">
        <f t="shared" si="560"/>
        <v>11</v>
      </c>
      <c r="G1512" s="25">
        <f t="shared" si="561"/>
        <v>381079.60000000009</v>
      </c>
      <c r="H1512" s="1">
        <f t="shared" si="562"/>
        <v>0</v>
      </c>
      <c r="I1512" s="26">
        <f t="shared" si="563"/>
        <v>0</v>
      </c>
      <c r="J1512" s="26">
        <f t="shared" si="564"/>
        <v>381079.60000000009</v>
      </c>
      <c r="S1512">
        <f t="shared" si="565"/>
        <v>50</v>
      </c>
    </row>
    <row r="1513" spans="1:19" x14ac:dyDescent="0.25">
      <c r="A1513" s="1">
        <v>349</v>
      </c>
      <c r="B1513" s="11">
        <v>0</v>
      </c>
      <c r="C1513" s="11">
        <f t="shared" si="566"/>
        <v>34643.600000000006</v>
      </c>
      <c r="D1513" s="11">
        <f t="shared" si="567"/>
        <v>23387.600000000006</v>
      </c>
      <c r="E1513" s="22">
        <v>11256</v>
      </c>
      <c r="F1513" s="4">
        <f t="shared" si="560"/>
        <v>11</v>
      </c>
      <c r="G1513" s="25">
        <f t="shared" si="561"/>
        <v>257263.60000000006</v>
      </c>
      <c r="H1513" s="1">
        <f t="shared" si="562"/>
        <v>0</v>
      </c>
      <c r="I1513" s="26">
        <f t="shared" si="563"/>
        <v>0</v>
      </c>
      <c r="J1513" s="26">
        <f t="shared" si="564"/>
        <v>257263.60000000006</v>
      </c>
      <c r="S1513">
        <f t="shared" si="565"/>
        <v>50</v>
      </c>
    </row>
    <row r="1514" spans="1:19" x14ac:dyDescent="0.25">
      <c r="A1514" s="1">
        <v>350</v>
      </c>
      <c r="B1514" s="11">
        <v>0</v>
      </c>
      <c r="C1514" s="11">
        <f t="shared" si="566"/>
        <v>23387.600000000006</v>
      </c>
      <c r="D1514" s="11">
        <f t="shared" si="567"/>
        <v>12113.600000000006</v>
      </c>
      <c r="E1514" s="22">
        <v>11274</v>
      </c>
      <c r="F1514" s="4">
        <f t="shared" si="560"/>
        <v>11</v>
      </c>
      <c r="G1514" s="25">
        <f t="shared" si="561"/>
        <v>133249.60000000006</v>
      </c>
      <c r="H1514" s="1">
        <f t="shared" si="562"/>
        <v>0</v>
      </c>
      <c r="I1514" s="26">
        <f t="shared" si="563"/>
        <v>0</v>
      </c>
      <c r="J1514" s="26">
        <f t="shared" si="564"/>
        <v>133249.60000000006</v>
      </c>
      <c r="S1514">
        <f t="shared" si="565"/>
        <v>50</v>
      </c>
    </row>
    <row r="1515" spans="1:19" x14ac:dyDescent="0.25">
      <c r="A1515" s="1">
        <v>351</v>
      </c>
      <c r="B1515" s="11">
        <v>0</v>
      </c>
      <c r="C1515" s="11">
        <f t="shared" si="566"/>
        <v>12113.600000000006</v>
      </c>
      <c r="D1515" s="11">
        <f t="shared" si="567"/>
        <v>2050.6000000000058</v>
      </c>
      <c r="E1515" s="22">
        <v>10063</v>
      </c>
      <c r="F1515" s="4">
        <f t="shared" si="560"/>
        <v>11</v>
      </c>
      <c r="G1515" s="25">
        <f t="shared" si="561"/>
        <v>22556.600000000064</v>
      </c>
      <c r="H1515" s="1">
        <f t="shared" si="562"/>
        <v>0</v>
      </c>
      <c r="I1515" s="26">
        <f t="shared" si="563"/>
        <v>0</v>
      </c>
      <c r="J1515" s="26">
        <f t="shared" si="564"/>
        <v>22556.600000000064</v>
      </c>
      <c r="S1515">
        <f t="shared" si="565"/>
        <v>51</v>
      </c>
    </row>
    <row r="1516" spans="1:19" x14ac:dyDescent="0.25">
      <c r="A1516" s="1">
        <v>352</v>
      </c>
      <c r="B1516" s="11">
        <v>0</v>
      </c>
      <c r="C1516" s="11">
        <f t="shared" si="566"/>
        <v>2050.6000000000058</v>
      </c>
      <c r="D1516" s="11">
        <f t="shared" si="567"/>
        <v>2050.6000000000058</v>
      </c>
      <c r="E1516" s="22">
        <v>0</v>
      </c>
      <c r="F1516" s="4">
        <f t="shared" si="560"/>
        <v>11</v>
      </c>
      <c r="G1516" s="25">
        <f t="shared" si="561"/>
        <v>22556.600000000064</v>
      </c>
      <c r="H1516" s="1">
        <f t="shared" si="562"/>
        <v>0</v>
      </c>
      <c r="I1516" s="26">
        <f t="shared" si="563"/>
        <v>0</v>
      </c>
      <c r="J1516" s="26">
        <f t="shared" si="564"/>
        <v>22556.600000000064</v>
      </c>
      <c r="S1516">
        <f t="shared" si="565"/>
        <v>51</v>
      </c>
    </row>
    <row r="1517" spans="1:19" x14ac:dyDescent="0.25">
      <c r="A1517" s="1">
        <v>353</v>
      </c>
      <c r="B1517" s="11">
        <v>0</v>
      </c>
      <c r="C1517" s="11">
        <f t="shared" si="566"/>
        <v>2050.6000000000058</v>
      </c>
      <c r="D1517" s="11">
        <f t="shared" si="567"/>
        <v>2050.6000000000058</v>
      </c>
      <c r="E1517" s="22">
        <v>0</v>
      </c>
      <c r="F1517" s="4">
        <f t="shared" si="560"/>
        <v>11</v>
      </c>
      <c r="G1517" s="25">
        <f t="shared" si="561"/>
        <v>22556.600000000064</v>
      </c>
      <c r="H1517" s="1">
        <f t="shared" si="562"/>
        <v>0</v>
      </c>
      <c r="I1517" s="26">
        <f t="shared" si="563"/>
        <v>0</v>
      </c>
      <c r="J1517" s="26">
        <f t="shared" si="564"/>
        <v>22556.600000000064</v>
      </c>
      <c r="S1517">
        <f t="shared" si="565"/>
        <v>51</v>
      </c>
    </row>
    <row r="1518" spans="1:19" x14ac:dyDescent="0.25">
      <c r="A1518" s="1">
        <v>354</v>
      </c>
      <c r="B1518" s="11">
        <v>0</v>
      </c>
      <c r="C1518" s="11">
        <f t="shared" si="566"/>
        <v>2050.6000000000058</v>
      </c>
      <c r="D1518" s="11">
        <f t="shared" si="567"/>
        <v>2050.6000000000058</v>
      </c>
      <c r="E1518" s="22">
        <v>0</v>
      </c>
      <c r="F1518" s="4">
        <f t="shared" si="560"/>
        <v>11</v>
      </c>
      <c r="G1518" s="25">
        <f t="shared" si="561"/>
        <v>22556.600000000064</v>
      </c>
      <c r="H1518" s="1">
        <f t="shared" si="562"/>
        <v>0</v>
      </c>
      <c r="I1518" s="26">
        <f t="shared" si="563"/>
        <v>0</v>
      </c>
      <c r="J1518" s="26">
        <f t="shared" si="564"/>
        <v>22556.600000000064</v>
      </c>
      <c r="S1518">
        <f t="shared" si="565"/>
        <v>51</v>
      </c>
    </row>
    <row r="1519" spans="1:19" x14ac:dyDescent="0.25">
      <c r="A1519" s="1">
        <v>355</v>
      </c>
      <c r="B1519" s="11">
        <v>0</v>
      </c>
      <c r="C1519" s="11">
        <f t="shared" si="566"/>
        <v>2050.6000000000058</v>
      </c>
      <c r="D1519" s="11">
        <f t="shared" si="567"/>
        <v>2050.6000000000058</v>
      </c>
      <c r="E1519" s="22">
        <v>0</v>
      </c>
      <c r="F1519" s="4">
        <f t="shared" si="560"/>
        <v>11</v>
      </c>
      <c r="G1519" s="25">
        <f t="shared" si="561"/>
        <v>22556.600000000064</v>
      </c>
      <c r="H1519" s="1">
        <f t="shared" si="562"/>
        <v>0</v>
      </c>
      <c r="I1519" s="26">
        <f t="shared" si="563"/>
        <v>0</v>
      </c>
      <c r="J1519" s="26">
        <f t="shared" si="564"/>
        <v>22556.600000000064</v>
      </c>
      <c r="S1519">
        <f t="shared" si="565"/>
        <v>51</v>
      </c>
    </row>
    <row r="1520" spans="1:19" x14ac:dyDescent="0.25">
      <c r="A1520" s="1">
        <v>356</v>
      </c>
      <c r="B1520" s="11">
        <v>0</v>
      </c>
      <c r="C1520" s="11">
        <f t="shared" si="566"/>
        <v>2050.6000000000058</v>
      </c>
      <c r="D1520" s="11">
        <f t="shared" si="567"/>
        <v>2050.6000000000058</v>
      </c>
      <c r="E1520" s="22">
        <v>0</v>
      </c>
      <c r="F1520" s="4">
        <f t="shared" si="560"/>
        <v>11</v>
      </c>
      <c r="G1520" s="25">
        <f t="shared" si="561"/>
        <v>22556.600000000064</v>
      </c>
      <c r="H1520" s="1">
        <f t="shared" si="562"/>
        <v>0</v>
      </c>
      <c r="I1520" s="26">
        <f t="shared" si="563"/>
        <v>0</v>
      </c>
      <c r="J1520" s="26">
        <f t="shared" si="564"/>
        <v>22556.600000000064</v>
      </c>
      <c r="S1520">
        <f t="shared" si="565"/>
        <v>51</v>
      </c>
    </row>
    <row r="1521" spans="1:19" x14ac:dyDescent="0.25">
      <c r="A1521" s="1">
        <v>357</v>
      </c>
      <c r="B1521" s="11">
        <v>0</v>
      </c>
      <c r="C1521" s="11">
        <f t="shared" si="566"/>
        <v>2050.6000000000058</v>
      </c>
      <c r="D1521" s="11">
        <f t="shared" si="567"/>
        <v>2050.6000000000058</v>
      </c>
      <c r="E1521" s="22">
        <v>0</v>
      </c>
      <c r="F1521" s="4">
        <f t="shared" si="560"/>
        <v>11</v>
      </c>
      <c r="G1521" s="25">
        <f t="shared" si="561"/>
        <v>22556.600000000064</v>
      </c>
      <c r="H1521" s="1">
        <f t="shared" si="562"/>
        <v>0</v>
      </c>
      <c r="I1521" s="26">
        <f t="shared" si="563"/>
        <v>0</v>
      </c>
      <c r="J1521" s="26">
        <f t="shared" si="564"/>
        <v>22556.600000000064</v>
      </c>
      <c r="S1521">
        <f t="shared" si="565"/>
        <v>51</v>
      </c>
    </row>
    <row r="1522" spans="1:19" x14ac:dyDescent="0.25">
      <c r="A1522" s="1">
        <v>358</v>
      </c>
      <c r="B1522" s="11">
        <v>0</v>
      </c>
      <c r="C1522" s="11">
        <f t="shared" si="566"/>
        <v>2050.6000000000058</v>
      </c>
      <c r="D1522" s="11">
        <f t="shared" si="567"/>
        <v>2050.6000000000058</v>
      </c>
      <c r="E1522" s="22">
        <v>0</v>
      </c>
      <c r="F1522" s="4">
        <f t="shared" si="560"/>
        <v>11</v>
      </c>
      <c r="G1522" s="25">
        <f t="shared" si="561"/>
        <v>22556.600000000064</v>
      </c>
      <c r="H1522" s="1">
        <f t="shared" si="562"/>
        <v>0</v>
      </c>
      <c r="I1522" s="26">
        <f t="shared" si="563"/>
        <v>0</v>
      </c>
      <c r="J1522" s="26">
        <f t="shared" si="564"/>
        <v>22556.600000000064</v>
      </c>
      <c r="S1522">
        <f t="shared" si="565"/>
        <v>52</v>
      </c>
    </row>
    <row r="1523" spans="1:19" x14ac:dyDescent="0.25">
      <c r="A1523" s="1">
        <v>359</v>
      </c>
      <c r="B1523" s="11">
        <v>0</v>
      </c>
      <c r="C1523" s="11">
        <f t="shared" si="566"/>
        <v>2050.6000000000058</v>
      </c>
      <c r="D1523" s="11">
        <f t="shared" si="567"/>
        <v>2050.6000000000058</v>
      </c>
      <c r="E1523" s="22">
        <v>0</v>
      </c>
      <c r="F1523" s="4">
        <f t="shared" si="560"/>
        <v>11</v>
      </c>
      <c r="G1523" s="25">
        <f t="shared" si="561"/>
        <v>22556.600000000064</v>
      </c>
      <c r="H1523" s="1">
        <f t="shared" si="562"/>
        <v>0</v>
      </c>
      <c r="I1523" s="26">
        <f t="shared" si="563"/>
        <v>0</v>
      </c>
      <c r="J1523" s="26">
        <f t="shared" si="564"/>
        <v>22556.600000000064</v>
      </c>
      <c r="S1523">
        <f t="shared" si="565"/>
        <v>52</v>
      </c>
    </row>
    <row r="1524" spans="1:19" x14ac:dyDescent="0.25">
      <c r="A1524" s="1">
        <v>360</v>
      </c>
      <c r="B1524" s="11">
        <v>0</v>
      </c>
      <c r="C1524" s="11">
        <f t="shared" si="566"/>
        <v>2050.6000000000058</v>
      </c>
      <c r="D1524" s="11">
        <f t="shared" si="567"/>
        <v>2050.6000000000058</v>
      </c>
      <c r="E1524" s="22">
        <v>0</v>
      </c>
      <c r="F1524" s="4">
        <f t="shared" si="560"/>
        <v>11</v>
      </c>
      <c r="G1524" s="25">
        <f t="shared" si="561"/>
        <v>22556.600000000064</v>
      </c>
      <c r="H1524" s="1">
        <f t="shared" si="562"/>
        <v>0</v>
      </c>
      <c r="I1524" s="26">
        <f t="shared" si="563"/>
        <v>0</v>
      </c>
      <c r="J1524" s="26">
        <f t="shared" si="564"/>
        <v>22556.600000000064</v>
      </c>
      <c r="S1524">
        <f t="shared" si="565"/>
        <v>52</v>
      </c>
    </row>
    <row r="1525" spans="1:19" x14ac:dyDescent="0.25">
      <c r="A1525" s="1">
        <v>361</v>
      </c>
      <c r="B1525" s="11">
        <v>0</v>
      </c>
      <c r="C1525" s="11">
        <f t="shared" si="566"/>
        <v>2050.6000000000058</v>
      </c>
      <c r="D1525" s="11">
        <f t="shared" si="567"/>
        <v>2050.6000000000058</v>
      </c>
      <c r="E1525" s="22">
        <v>0</v>
      </c>
      <c r="F1525" s="4">
        <f t="shared" si="560"/>
        <v>11</v>
      </c>
      <c r="G1525" s="25">
        <f t="shared" si="561"/>
        <v>22556.600000000064</v>
      </c>
      <c r="H1525" s="1">
        <f t="shared" si="562"/>
        <v>0</v>
      </c>
      <c r="I1525" s="26">
        <f t="shared" si="563"/>
        <v>0</v>
      </c>
      <c r="J1525" s="26">
        <f t="shared" si="564"/>
        <v>22556.600000000064</v>
      </c>
      <c r="S1525">
        <f t="shared" si="565"/>
        <v>52</v>
      </c>
    </row>
    <row r="1526" spans="1:19" x14ac:dyDescent="0.25">
      <c r="A1526" s="1">
        <v>362</v>
      </c>
      <c r="B1526" s="11">
        <v>0</v>
      </c>
      <c r="C1526" s="11">
        <f t="shared" si="566"/>
        <v>2050.6000000000058</v>
      </c>
      <c r="D1526" s="11">
        <f t="shared" si="567"/>
        <v>2050.6000000000058</v>
      </c>
      <c r="E1526" s="22">
        <v>0</v>
      </c>
      <c r="F1526" s="4">
        <f t="shared" si="560"/>
        <v>11</v>
      </c>
      <c r="G1526" s="25">
        <f t="shared" si="561"/>
        <v>22556.600000000064</v>
      </c>
      <c r="H1526" s="1">
        <f t="shared" si="562"/>
        <v>0</v>
      </c>
      <c r="I1526" s="26">
        <f t="shared" si="563"/>
        <v>0</v>
      </c>
      <c r="J1526" s="26">
        <f t="shared" si="564"/>
        <v>22556.600000000064</v>
      </c>
      <c r="S1526">
        <f t="shared" si="565"/>
        <v>52</v>
      </c>
    </row>
    <row r="1527" spans="1:19" x14ac:dyDescent="0.25">
      <c r="A1527" s="1">
        <v>363</v>
      </c>
      <c r="B1527" s="11">
        <v>0</v>
      </c>
      <c r="C1527" s="11">
        <f t="shared" si="566"/>
        <v>2050.6000000000058</v>
      </c>
      <c r="D1527" s="11">
        <f t="shared" si="567"/>
        <v>2050.6000000000058</v>
      </c>
      <c r="E1527" s="22">
        <v>0</v>
      </c>
      <c r="F1527" s="4">
        <f t="shared" si="560"/>
        <v>11</v>
      </c>
      <c r="G1527" s="25">
        <f t="shared" si="561"/>
        <v>22556.600000000064</v>
      </c>
      <c r="H1527" s="1">
        <f t="shared" si="562"/>
        <v>0</v>
      </c>
      <c r="I1527" s="26">
        <f t="shared" si="563"/>
        <v>0</v>
      </c>
      <c r="J1527" s="26">
        <f t="shared" si="564"/>
        <v>22556.600000000064</v>
      </c>
      <c r="O1527">
        <f>O1529/$M$1167</f>
        <v>0</v>
      </c>
      <c r="S1527">
        <f t="shared" si="565"/>
        <v>52</v>
      </c>
    </row>
    <row r="1528" spans="1:19" x14ac:dyDescent="0.25">
      <c r="A1528" s="1">
        <v>364</v>
      </c>
      <c r="B1528" s="11">
        <v>0</v>
      </c>
      <c r="C1528" s="11">
        <f t="shared" si="566"/>
        <v>2050.6000000000058</v>
      </c>
      <c r="D1528" s="11">
        <f t="shared" si="567"/>
        <v>2050.6000000000058</v>
      </c>
      <c r="E1528" s="22">
        <v>0</v>
      </c>
      <c r="F1528" s="4">
        <f t="shared" si="560"/>
        <v>11</v>
      </c>
      <c r="G1528" s="25">
        <f t="shared" si="561"/>
        <v>22556.600000000064</v>
      </c>
      <c r="H1528" s="1">
        <f t="shared" si="562"/>
        <v>0</v>
      </c>
      <c r="I1528" s="26">
        <f t="shared" si="563"/>
        <v>0</v>
      </c>
      <c r="J1528" s="26">
        <f t="shared" si="564"/>
        <v>22556.600000000064</v>
      </c>
      <c r="S1528">
        <f t="shared" si="565"/>
        <v>52</v>
      </c>
    </row>
    <row r="1529" spans="1:19" x14ac:dyDescent="0.25">
      <c r="A1529" s="1">
        <v>365</v>
      </c>
      <c r="B1529" s="11">
        <v>0</v>
      </c>
      <c r="C1529" s="11">
        <f t="shared" si="566"/>
        <v>2050.6000000000058</v>
      </c>
      <c r="D1529" s="11">
        <f t="shared" si="567"/>
        <v>2050.6000000000058</v>
      </c>
      <c r="E1529" s="22">
        <v>0</v>
      </c>
      <c r="F1529" s="4">
        <f t="shared" si="560"/>
        <v>11</v>
      </c>
      <c r="G1529" s="25">
        <f t="shared" si="561"/>
        <v>22556.600000000064</v>
      </c>
      <c r="H1529" s="1">
        <f t="shared" si="562"/>
        <v>0</v>
      </c>
      <c r="I1529" s="26">
        <f t="shared" si="563"/>
        <v>0</v>
      </c>
      <c r="J1529" s="26">
        <f t="shared" si="564"/>
        <v>22556.600000000064</v>
      </c>
      <c r="K1529" s="34">
        <f>SUM(J1499:J1529)</f>
        <v>10308645.599999992</v>
      </c>
      <c r="L1529" s="32" t="s">
        <v>114</v>
      </c>
      <c r="M1529" s="28">
        <f>SUM(G1499:G1529)</f>
        <v>10308645.599999992</v>
      </c>
      <c r="N1529" s="33" t="s">
        <v>70</v>
      </c>
      <c r="O1529" s="34">
        <f>SUM(I1499:I1529)</f>
        <v>0</v>
      </c>
      <c r="S1529">
        <f t="shared" si="565"/>
        <v>53</v>
      </c>
    </row>
    <row r="1530" spans="1:19" x14ac:dyDescent="0.25">
      <c r="A1530" s="16" t="s">
        <v>34</v>
      </c>
      <c r="B1530" s="16"/>
      <c r="C1530" s="16"/>
      <c r="D1530" s="16"/>
      <c r="E1530" s="16"/>
      <c r="F1530" s="16"/>
      <c r="G1530" s="38">
        <f>SUM(G1165:G1529)</f>
        <v>227543643.79999959</v>
      </c>
      <c r="H1530" s="16"/>
      <c r="I1530" s="39">
        <f>SUM(I1165:I1529)</f>
        <v>26424780</v>
      </c>
      <c r="J1530" s="39">
        <f>SUM(J1165:J1529)</f>
        <v>253968423.7999993</v>
      </c>
    </row>
    <row r="1532" spans="1:19" x14ac:dyDescent="0.25">
      <c r="D1532" t="s">
        <v>116</v>
      </c>
      <c r="E1532" s="24">
        <f>SUM(E1165:E1529)</f>
        <v>2542053</v>
      </c>
      <c r="G1532" t="s">
        <v>148</v>
      </c>
      <c r="H1532">
        <f>SUM(H1165:H1529)</f>
        <v>213</v>
      </c>
    </row>
    <row r="1533" spans="1:19" x14ac:dyDescent="0.25">
      <c r="D1533" t="s">
        <v>117</v>
      </c>
      <c r="E1533" s="24">
        <f>MAX(E1165:E1529)</f>
        <v>13938</v>
      </c>
    </row>
    <row r="1534" spans="1:19" x14ac:dyDescent="0.25">
      <c r="D1534" t="s">
        <v>118</v>
      </c>
      <c r="E1534" s="24">
        <f>AVERAGE(E1165:E1529)</f>
        <v>6964.5287671232873</v>
      </c>
    </row>
  </sheetData>
  <mergeCells count="6">
    <mergeCell ref="A2:A4"/>
    <mergeCell ref="B2:AC2"/>
    <mergeCell ref="B3:H3"/>
    <mergeCell ref="I3:O3"/>
    <mergeCell ref="P3:V3"/>
    <mergeCell ref="W3:AC3"/>
  </mergeCells>
  <conditionalFormatting sqref="D40:D1048576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6AE70-6259-4DAF-9610-D9F62980F7D3}">
  <dimension ref="A1:AC282"/>
  <sheetViews>
    <sheetView topLeftCell="K1" workbookViewId="0">
      <selection activeCell="J17" sqref="J17"/>
    </sheetView>
  </sheetViews>
  <sheetFormatPr defaultRowHeight="15" x14ac:dyDescent="0.25"/>
  <cols>
    <col min="2" max="3" width="22.42578125" bestFit="1" customWidth="1"/>
    <col min="4" max="4" width="14.5703125" bestFit="1" customWidth="1"/>
    <col min="5" max="5" width="9.5703125" bestFit="1" customWidth="1"/>
    <col min="6" max="6" width="11.7109375" bestFit="1" customWidth="1"/>
    <col min="7" max="7" width="22.5703125" bestFit="1" customWidth="1"/>
    <col min="8" max="8" width="16.140625" bestFit="1" customWidth="1"/>
    <col min="9" max="9" width="14" bestFit="1" customWidth="1"/>
    <col min="10" max="10" width="40.85546875" bestFit="1" customWidth="1"/>
    <col min="11" max="11" width="14.140625" bestFit="1" customWidth="1"/>
    <col min="12" max="12" width="14.5703125" bestFit="1" customWidth="1"/>
    <col min="13" max="13" width="14.140625" bestFit="1" customWidth="1"/>
    <col min="14" max="15" width="16.5703125" bestFit="1" customWidth="1"/>
    <col min="17" max="17" width="14" bestFit="1" customWidth="1"/>
    <col min="19" max="19" width="17" bestFit="1" customWidth="1"/>
    <col min="21" max="21" width="16.5703125" bestFit="1" customWidth="1"/>
    <col min="22" max="22" width="16.140625" bestFit="1" customWidth="1"/>
    <col min="24" max="24" width="14" bestFit="1" customWidth="1"/>
    <col min="26" max="26" width="17" bestFit="1" customWidth="1"/>
    <col min="28" max="28" width="16.5703125" bestFit="1" customWidth="1"/>
    <col min="29" max="29" width="16.140625" bestFit="1" customWidth="1"/>
  </cols>
  <sheetData>
    <row r="1" spans="1:29" s="18" customFormat="1" x14ac:dyDescent="0.25">
      <c r="A1" s="46" t="s">
        <v>146</v>
      </c>
    </row>
    <row r="2" spans="1:29" x14ac:dyDescent="0.25">
      <c r="A2" s="81" t="s">
        <v>105</v>
      </c>
      <c r="B2" s="82" t="s">
        <v>124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  <c r="X2" s="83"/>
      <c r="Y2" s="83"/>
      <c r="Z2" s="83"/>
      <c r="AA2" s="83"/>
      <c r="AB2" s="83"/>
      <c r="AC2" s="84"/>
    </row>
    <row r="3" spans="1:29" x14ac:dyDescent="0.25">
      <c r="A3" s="81"/>
      <c r="B3" s="85" t="s">
        <v>125</v>
      </c>
      <c r="C3" s="85"/>
      <c r="D3" s="85"/>
      <c r="E3" s="85"/>
      <c r="F3" s="85"/>
      <c r="G3" s="85"/>
      <c r="H3" s="85"/>
      <c r="I3" s="85" t="s">
        <v>102</v>
      </c>
      <c r="J3" s="85"/>
      <c r="K3" s="85"/>
      <c r="L3" s="85"/>
      <c r="M3" s="85"/>
      <c r="N3" s="85"/>
      <c r="O3" s="85"/>
      <c r="P3" s="85" t="s">
        <v>103</v>
      </c>
      <c r="Q3" s="85"/>
      <c r="R3" s="85"/>
      <c r="S3" s="85"/>
      <c r="T3" s="85"/>
      <c r="U3" s="85"/>
      <c r="V3" s="85"/>
      <c r="W3" s="85" t="s">
        <v>126</v>
      </c>
      <c r="X3" s="85"/>
      <c r="Y3" s="85"/>
      <c r="Z3" s="85"/>
      <c r="AA3" s="85"/>
      <c r="AB3" s="85"/>
      <c r="AC3" s="85"/>
    </row>
    <row r="4" spans="1:29" x14ac:dyDescent="0.25">
      <c r="A4" s="81"/>
      <c r="B4" s="1" t="s">
        <v>127</v>
      </c>
      <c r="C4" s="1" t="s">
        <v>128</v>
      </c>
      <c r="D4" s="1" t="s">
        <v>97</v>
      </c>
      <c r="E4" s="1" t="s">
        <v>129</v>
      </c>
      <c r="F4" s="1" t="s">
        <v>130</v>
      </c>
      <c r="G4" s="1" t="s">
        <v>131</v>
      </c>
      <c r="H4" s="1" t="s">
        <v>98</v>
      </c>
      <c r="I4" s="1" t="s">
        <v>127</v>
      </c>
      <c r="J4" s="1" t="s">
        <v>128</v>
      </c>
      <c r="K4" s="1" t="s">
        <v>97</v>
      </c>
      <c r="L4" s="1" t="s">
        <v>129</v>
      </c>
      <c r="M4" s="1" t="s">
        <v>130</v>
      </c>
      <c r="N4" s="1" t="s">
        <v>131</v>
      </c>
      <c r="O4" s="1" t="s">
        <v>98</v>
      </c>
      <c r="P4" s="1" t="s">
        <v>127</v>
      </c>
      <c r="Q4" s="1" t="s">
        <v>128</v>
      </c>
      <c r="R4" s="1" t="s">
        <v>97</v>
      </c>
      <c r="S4" s="1" t="s">
        <v>129</v>
      </c>
      <c r="T4" s="1" t="s">
        <v>130</v>
      </c>
      <c r="U4" s="1" t="s">
        <v>131</v>
      </c>
      <c r="V4" s="1" t="s">
        <v>98</v>
      </c>
      <c r="W4" s="1" t="s">
        <v>127</v>
      </c>
      <c r="X4" s="1" t="s">
        <v>128</v>
      </c>
      <c r="Y4" s="1" t="s">
        <v>97</v>
      </c>
      <c r="Z4" s="1" t="s">
        <v>129</v>
      </c>
      <c r="AA4" s="1" t="s">
        <v>130</v>
      </c>
      <c r="AB4" s="1" t="s">
        <v>131</v>
      </c>
      <c r="AC4" s="1" t="s">
        <v>98</v>
      </c>
    </row>
    <row r="5" spans="1:29" x14ac:dyDescent="0.25">
      <c r="A5" s="1" t="s">
        <v>132</v>
      </c>
      <c r="B5" s="1">
        <f>I5+P5+W5</f>
        <v>15</v>
      </c>
      <c r="C5" s="4">
        <f t="shared" ref="C5:H17" si="0">J5+Q5+X5</f>
        <v>7440000</v>
      </c>
      <c r="D5" s="1">
        <f t="shared" si="0"/>
        <v>811528</v>
      </c>
      <c r="E5" s="1">
        <f t="shared" si="0"/>
        <v>841668</v>
      </c>
      <c r="F5" s="1">
        <f t="shared" si="0"/>
        <v>912126.5</v>
      </c>
      <c r="G5" s="4">
        <f t="shared" si="0"/>
        <v>53338871</v>
      </c>
      <c r="H5" s="26">
        <f t="shared" si="0"/>
        <v>60778871</v>
      </c>
      <c r="I5" s="1">
        <f>SUM(H102:H106)</f>
        <v>5</v>
      </c>
      <c r="J5" s="26">
        <f>I5*$M$43</f>
        <v>2480000</v>
      </c>
      <c r="K5" s="1">
        <v>328294</v>
      </c>
      <c r="L5" s="11">
        <f>SUM(D102:D106)</f>
        <v>256659.5</v>
      </c>
      <c r="M5" s="11">
        <f>SUM(B102:B106)</f>
        <v>374296</v>
      </c>
      <c r="N5" s="4">
        <f>SUM(G102:G106)</f>
        <v>16426208</v>
      </c>
      <c r="O5" s="4">
        <f>SUM(J102:J106)</f>
        <v>18906208</v>
      </c>
      <c r="P5" s="1">
        <f>SUM(H166:H170)</f>
        <v>5</v>
      </c>
      <c r="Q5" s="26">
        <f>P5*$M$43</f>
        <v>2480000</v>
      </c>
      <c r="R5" s="1">
        <v>208517</v>
      </c>
      <c r="S5" s="11">
        <f>SUM(D166:D170)</f>
        <v>394583.5</v>
      </c>
      <c r="T5" s="11">
        <f>SUM(B166:B170)</f>
        <v>275606.5</v>
      </c>
      <c r="U5" s="4">
        <f>SUM(G166:G170)</f>
        <v>24858760.500000004</v>
      </c>
      <c r="V5" s="4">
        <f>SUM(J166:J170)</f>
        <v>27338760.500000004</v>
      </c>
      <c r="W5" s="11">
        <f>SUM(H226:H230)</f>
        <v>5</v>
      </c>
      <c r="X5" s="26">
        <f>W5*$M$43</f>
        <v>2480000</v>
      </c>
      <c r="Y5" s="1">
        <v>274717</v>
      </c>
      <c r="Z5" s="11">
        <f>SUM(D226:D230)</f>
        <v>190425</v>
      </c>
      <c r="AA5" s="11">
        <f>SUM(B226:B230)</f>
        <v>262224</v>
      </c>
      <c r="AB5" s="59">
        <f>SUM(G226:G230)</f>
        <v>12053902.499999998</v>
      </c>
      <c r="AC5" s="59">
        <f>SUM(J226:J230)</f>
        <v>14533902.499999998</v>
      </c>
    </row>
    <row r="6" spans="1:29" x14ac:dyDescent="0.25">
      <c r="A6" s="1" t="s">
        <v>133</v>
      </c>
      <c r="B6" s="1">
        <f t="shared" ref="B6:B17" si="1">I6+P6+W6</f>
        <v>10</v>
      </c>
      <c r="C6" s="4">
        <f t="shared" si="0"/>
        <v>4960000</v>
      </c>
      <c r="D6" s="1">
        <f t="shared" si="0"/>
        <v>390798</v>
      </c>
      <c r="E6" s="1">
        <f t="shared" si="0"/>
        <v>611705.4</v>
      </c>
      <c r="F6" s="1">
        <f t="shared" si="0"/>
        <v>444594</v>
      </c>
      <c r="G6" s="4">
        <f t="shared" si="0"/>
        <v>38674066.100000001</v>
      </c>
      <c r="H6" s="26">
        <f t="shared" si="0"/>
        <v>43634066.100000001</v>
      </c>
      <c r="I6" s="1">
        <f>SUM(H107:H110)</f>
        <v>3</v>
      </c>
      <c r="J6" s="26">
        <f t="shared" ref="J6:J16" si="2">I6*$M$43</f>
        <v>1488000</v>
      </c>
      <c r="K6" s="1">
        <v>156434</v>
      </c>
      <c r="L6" s="11">
        <f>SUM(D107:D110)</f>
        <v>105434</v>
      </c>
      <c r="M6" s="11">
        <f>SUM(B107:B110)</f>
        <v>158633</v>
      </c>
      <c r="N6" s="4">
        <f>SUM(G107:G110)</f>
        <v>6747776</v>
      </c>
      <c r="O6" s="4">
        <f>SUM(J107:J110)</f>
        <v>8235776</v>
      </c>
      <c r="P6" s="1">
        <f>SUM(H171:H174)</f>
        <v>3</v>
      </c>
      <c r="Q6" s="26">
        <f t="shared" ref="Q6:Q16" si="3">P6*$M$43</f>
        <v>1488000</v>
      </c>
      <c r="R6" s="1">
        <v>100540</v>
      </c>
      <c r="S6" s="11">
        <f>SUM(D171:D174)</f>
        <v>402298.4</v>
      </c>
      <c r="T6" s="11">
        <f>SUM(B171:B174)</f>
        <v>112701</v>
      </c>
      <c r="U6" s="4">
        <f>SUM(G171:G174)</f>
        <v>25344799.200000003</v>
      </c>
      <c r="V6" s="4">
        <f>SUM(J171:J174)</f>
        <v>26832799.200000003</v>
      </c>
      <c r="W6" s="11">
        <f>SUM(H231:H234)</f>
        <v>4</v>
      </c>
      <c r="X6" s="26">
        <f t="shared" ref="X6:X16" si="4">W6*$M$43</f>
        <v>1984000</v>
      </c>
      <c r="Y6" s="1">
        <v>133824</v>
      </c>
      <c r="Z6" s="11">
        <f>SUM(D231:D234)</f>
        <v>103973</v>
      </c>
      <c r="AA6" s="11">
        <f>SUM(B231:B234)</f>
        <v>173260</v>
      </c>
      <c r="AB6" s="59">
        <f>SUM(G231:G234)</f>
        <v>6581490.8999999994</v>
      </c>
      <c r="AC6" s="59">
        <f>SUM(J231:J234)</f>
        <v>8565490.9000000004</v>
      </c>
    </row>
    <row r="7" spans="1:29" x14ac:dyDescent="0.25">
      <c r="A7" s="1" t="s">
        <v>134</v>
      </c>
      <c r="B7" s="1">
        <f t="shared" si="1"/>
        <v>12</v>
      </c>
      <c r="C7" s="4">
        <f t="shared" si="0"/>
        <v>5952000</v>
      </c>
      <c r="D7" s="1">
        <f t="shared" si="0"/>
        <v>646426</v>
      </c>
      <c r="E7" s="1">
        <f t="shared" si="0"/>
        <v>703972.9</v>
      </c>
      <c r="F7" s="1">
        <f t="shared" si="0"/>
        <v>561587</v>
      </c>
      <c r="G7" s="4">
        <f t="shared" si="0"/>
        <v>44585703.780000009</v>
      </c>
      <c r="H7" s="26">
        <f t="shared" si="0"/>
        <v>50537703.780000009</v>
      </c>
      <c r="I7" s="1">
        <f>SUM(H111:H114)</f>
        <v>4</v>
      </c>
      <c r="J7" s="26">
        <f>I7*$M$43</f>
        <v>1984000</v>
      </c>
      <c r="K7" s="1">
        <v>262708</v>
      </c>
      <c r="L7" s="11">
        <f>SUM(D111:D114)</f>
        <v>211752.90000000002</v>
      </c>
      <c r="M7" s="11">
        <f>SUM(B111:B114)</f>
        <v>257442.2</v>
      </c>
      <c r="N7" s="4">
        <f>SUM(G111:G114)</f>
        <v>13552185.600000001</v>
      </c>
      <c r="O7" s="4">
        <f>SUM(J111:J114)</f>
        <v>15536185.600000001</v>
      </c>
      <c r="P7" s="1">
        <f>SUM(H175:H178)</f>
        <v>4</v>
      </c>
      <c r="Q7" s="26">
        <f t="shared" si="3"/>
        <v>1984000</v>
      </c>
      <c r="R7" s="1">
        <v>164920</v>
      </c>
      <c r="S7" s="11">
        <f>SUM(D175:D178)</f>
        <v>413359.40000000008</v>
      </c>
      <c r="T7" s="11">
        <f>SUM(B175:B178)</f>
        <v>140257.60000000001</v>
      </c>
      <c r="U7" s="4">
        <f>SUM(G175:G178)</f>
        <v>26041642.200000007</v>
      </c>
      <c r="V7" s="4">
        <f>SUM(J175:J178)</f>
        <v>28025642.200000007</v>
      </c>
      <c r="W7" s="11">
        <f>SUM(H235:H238)</f>
        <v>4</v>
      </c>
      <c r="X7" s="26">
        <f t="shared" si="4"/>
        <v>1984000</v>
      </c>
      <c r="Y7" s="1">
        <v>218798</v>
      </c>
      <c r="Z7" s="11">
        <f>SUM(D235:D238)</f>
        <v>78860.599999999991</v>
      </c>
      <c r="AA7" s="11">
        <f>SUM(B235:B238)</f>
        <v>163887.20000000001</v>
      </c>
      <c r="AB7" s="59">
        <f>SUM(G235:G238)</f>
        <v>4991875.9799999995</v>
      </c>
      <c r="AC7" s="59">
        <f>SUM(J235:J238)</f>
        <v>6975875.9799999986</v>
      </c>
    </row>
    <row r="8" spans="1:29" x14ac:dyDescent="0.25">
      <c r="A8" s="1" t="s">
        <v>135</v>
      </c>
      <c r="B8" s="1">
        <f t="shared" si="1"/>
        <v>12</v>
      </c>
      <c r="C8" s="4">
        <f t="shared" si="0"/>
        <v>5952000</v>
      </c>
      <c r="D8" s="1">
        <f t="shared" si="0"/>
        <v>780315</v>
      </c>
      <c r="E8" s="1">
        <f t="shared" si="0"/>
        <v>712854.40000000014</v>
      </c>
      <c r="F8" s="1">
        <f t="shared" si="0"/>
        <v>758831.60000000009</v>
      </c>
      <c r="G8" s="4">
        <f t="shared" si="0"/>
        <v>45149232.000000007</v>
      </c>
      <c r="H8" s="26">
        <f t="shared" si="0"/>
        <v>51101232.000000007</v>
      </c>
      <c r="I8" s="1">
        <f>SUM(H115:H118)</f>
        <v>4</v>
      </c>
      <c r="J8" s="26">
        <f t="shared" si="2"/>
        <v>1984000</v>
      </c>
      <c r="K8" s="1">
        <v>310547</v>
      </c>
      <c r="L8" s="11">
        <f>SUM(D115:D118)</f>
        <v>188591.40000000008</v>
      </c>
      <c r="M8" s="11">
        <f>SUM(B115:B118)</f>
        <v>281988.2</v>
      </c>
      <c r="N8" s="4">
        <f>SUM(G115:G118)</f>
        <v>12069849.600000005</v>
      </c>
      <c r="O8" s="4">
        <f>SUM(J115:J118)</f>
        <v>14053849.600000005</v>
      </c>
      <c r="P8" s="1">
        <f>SUM(H179:H182)</f>
        <v>4</v>
      </c>
      <c r="Q8" s="26">
        <f t="shared" si="3"/>
        <v>1984000</v>
      </c>
      <c r="R8" s="1">
        <v>204734</v>
      </c>
      <c r="S8" s="11">
        <f>SUM(D179:D182)</f>
        <v>354885.00000000012</v>
      </c>
      <c r="T8" s="11">
        <f>SUM(B179:B182)</f>
        <v>180998.2</v>
      </c>
      <c r="U8" s="4">
        <f>SUM(G179:G182)</f>
        <v>22357755.000000007</v>
      </c>
      <c r="V8" s="4">
        <f>SUM(J179:J182)</f>
        <v>24341755.000000007</v>
      </c>
      <c r="W8" s="11">
        <f>SUM(H239:H242)</f>
        <v>4</v>
      </c>
      <c r="X8" s="26">
        <f t="shared" si="4"/>
        <v>1984000</v>
      </c>
      <c r="Y8" s="1">
        <v>265034</v>
      </c>
      <c r="Z8" s="11">
        <f>SUM(D239:D242)</f>
        <v>169378</v>
      </c>
      <c r="AA8" s="11">
        <f>SUM(B239:B242)</f>
        <v>295845.2</v>
      </c>
      <c r="AB8" s="59">
        <f>SUM(G239:G242)</f>
        <v>10721627.399999999</v>
      </c>
      <c r="AC8" s="59">
        <f>SUM(J239:J242)</f>
        <v>12705627.399999999</v>
      </c>
    </row>
    <row r="9" spans="1:29" x14ac:dyDescent="0.25">
      <c r="A9" s="1" t="s">
        <v>136</v>
      </c>
      <c r="B9" s="1">
        <f t="shared" si="1"/>
        <v>12</v>
      </c>
      <c r="C9" s="4">
        <f t="shared" si="0"/>
        <v>5952000</v>
      </c>
      <c r="D9" s="1">
        <f t="shared" si="0"/>
        <v>641208</v>
      </c>
      <c r="E9" s="1">
        <f t="shared" si="0"/>
        <v>678973.90000000026</v>
      </c>
      <c r="F9" s="1">
        <f t="shared" si="0"/>
        <v>724461.60000000009</v>
      </c>
      <c r="G9" s="4">
        <f t="shared" si="0"/>
        <v>43104058.800000012</v>
      </c>
      <c r="H9" s="26">
        <f t="shared" si="0"/>
        <v>49056058.800000012</v>
      </c>
      <c r="I9" s="1">
        <f>SUM(H119:H123)</f>
        <v>4</v>
      </c>
      <c r="J9" s="26">
        <f t="shared" si="2"/>
        <v>1984000</v>
      </c>
      <c r="K9" s="1">
        <v>264301</v>
      </c>
      <c r="L9" s="11">
        <f>SUM(D119:D123)</f>
        <v>253724.40000000014</v>
      </c>
      <c r="M9" s="11">
        <f>SUM(B119:B123)</f>
        <v>286637.2</v>
      </c>
      <c r="N9" s="4">
        <f>SUM(G119:G123)</f>
        <v>16238361.600000009</v>
      </c>
      <c r="O9" s="4">
        <f>SUM(J119:J123)</f>
        <v>18222361.600000009</v>
      </c>
      <c r="P9" s="1">
        <f>SUM(H183:H187)</f>
        <v>4</v>
      </c>
      <c r="Q9" s="26">
        <f t="shared" si="3"/>
        <v>1984000</v>
      </c>
      <c r="R9" s="1">
        <v>163735</v>
      </c>
      <c r="S9" s="11">
        <f>SUM(D183:D187)</f>
        <v>175320.50000000012</v>
      </c>
      <c r="T9" s="11">
        <f>SUM(B183:B187)</f>
        <v>137469.40000000002</v>
      </c>
      <c r="U9" s="4">
        <f>SUM(G183:G187)</f>
        <v>11045191.500000009</v>
      </c>
      <c r="V9" s="4">
        <f>SUM(J183:J187)</f>
        <v>13029191.500000009</v>
      </c>
      <c r="W9" s="11">
        <f>SUM(H243:H247)</f>
        <v>4</v>
      </c>
      <c r="X9" s="26">
        <f t="shared" si="4"/>
        <v>1984000</v>
      </c>
      <c r="Y9" s="1">
        <v>213172</v>
      </c>
      <c r="Z9" s="11">
        <f>SUM(D243:D247)</f>
        <v>249928.99999999997</v>
      </c>
      <c r="AA9" s="11">
        <f>SUM(B243:B247)</f>
        <v>300355</v>
      </c>
      <c r="AB9" s="59">
        <f>SUM(G243:G247)</f>
        <v>15820505.699999999</v>
      </c>
      <c r="AC9" s="59">
        <f>SUM(J243:J247)</f>
        <v>17804505.699999996</v>
      </c>
    </row>
    <row r="10" spans="1:29" x14ac:dyDescent="0.25">
      <c r="A10" s="1" t="s">
        <v>137</v>
      </c>
      <c r="B10" s="1">
        <f t="shared" si="1"/>
        <v>11</v>
      </c>
      <c r="C10" s="4">
        <f t="shared" si="0"/>
        <v>5456000</v>
      </c>
      <c r="D10" s="1">
        <f t="shared" si="0"/>
        <v>724511</v>
      </c>
      <c r="E10" s="1">
        <f t="shared" si="0"/>
        <v>791979.10000000009</v>
      </c>
      <c r="F10" s="1">
        <f t="shared" si="0"/>
        <v>565261.89999999991</v>
      </c>
      <c r="G10" s="4">
        <f t="shared" si="0"/>
        <v>50212990.459999993</v>
      </c>
      <c r="H10" s="26">
        <f t="shared" si="0"/>
        <v>55668990.459999993</v>
      </c>
      <c r="I10" s="1">
        <f>SUM(H124:H127)</f>
        <v>4</v>
      </c>
      <c r="J10" s="26">
        <f t="shared" si="2"/>
        <v>1984000</v>
      </c>
      <c r="K10" s="1">
        <v>293600</v>
      </c>
      <c r="L10" s="11">
        <f>SUM(D124:D127)</f>
        <v>192815.90000000008</v>
      </c>
      <c r="M10" s="11">
        <f>SUM(B124:B127)</f>
        <v>259032.5</v>
      </c>
      <c r="N10" s="4">
        <f>SUM(G124:G127)</f>
        <v>12340217.600000005</v>
      </c>
      <c r="O10" s="4">
        <f>SUM(J124:J127)</f>
        <v>14324217.600000005</v>
      </c>
      <c r="P10" s="1">
        <f>SUM(H188:H191)</f>
        <v>3</v>
      </c>
      <c r="Q10" s="26">
        <f t="shared" si="3"/>
        <v>1488000</v>
      </c>
      <c r="R10" s="1">
        <v>188125</v>
      </c>
      <c r="S10" s="11">
        <f>SUM(D188:D191)</f>
        <v>180859.00000000012</v>
      </c>
      <c r="T10" s="11">
        <f>SUM(B188:B191)</f>
        <v>151654.59999999998</v>
      </c>
      <c r="U10" s="4">
        <f>SUM(G188:G191)</f>
        <v>11394117.000000006</v>
      </c>
      <c r="V10" s="4">
        <f>SUM(J188:J191)</f>
        <v>12882117.000000006</v>
      </c>
      <c r="W10" s="11">
        <f>SUM(H248:H251)</f>
        <v>4</v>
      </c>
      <c r="X10" s="26">
        <f t="shared" si="4"/>
        <v>1984000</v>
      </c>
      <c r="Y10" s="1">
        <v>242786</v>
      </c>
      <c r="Z10" s="11">
        <f>SUM(D248:D251)</f>
        <v>418304.19999999984</v>
      </c>
      <c r="AA10" s="11">
        <f>SUM(B248:B251)</f>
        <v>154574.79999999999</v>
      </c>
      <c r="AB10" s="59">
        <f>SUM(G248:G251)</f>
        <v>26478655.859999988</v>
      </c>
      <c r="AC10" s="59">
        <f>SUM(J248:J251)</f>
        <v>28462655.859999988</v>
      </c>
    </row>
    <row r="11" spans="1:29" x14ac:dyDescent="0.25">
      <c r="A11" s="1" t="s">
        <v>138</v>
      </c>
      <c r="B11" s="1">
        <f t="shared" si="1"/>
        <v>13</v>
      </c>
      <c r="C11" s="4">
        <f t="shared" si="0"/>
        <v>6448000</v>
      </c>
      <c r="D11" s="1">
        <f t="shared" si="0"/>
        <v>791189</v>
      </c>
      <c r="E11" s="1">
        <f t="shared" si="0"/>
        <v>399253.70000000013</v>
      </c>
      <c r="F11" s="1">
        <f t="shared" si="0"/>
        <v>822687.8</v>
      </c>
      <c r="G11" s="4">
        <f t="shared" si="0"/>
        <v>25419993.180000007</v>
      </c>
      <c r="H11" s="26">
        <f t="shared" si="0"/>
        <v>31867993.180000007</v>
      </c>
      <c r="I11" s="1">
        <f>SUM(H128:H132)</f>
        <v>5</v>
      </c>
      <c r="J11" s="26">
        <f t="shared" si="2"/>
        <v>2480000</v>
      </c>
      <c r="K11" s="1">
        <v>313778</v>
      </c>
      <c r="L11" s="11">
        <f>SUM(D128:D132)</f>
        <v>235887.90000000014</v>
      </c>
      <c r="M11" s="11">
        <f>SUM(B128:B132)</f>
        <v>374332</v>
      </c>
      <c r="N11" s="4">
        <f>SUM(G128:G132)</f>
        <v>15096825.600000009</v>
      </c>
      <c r="O11" s="4">
        <f>SUM(J128:J132)</f>
        <v>17576825.600000009</v>
      </c>
      <c r="P11" s="1">
        <f>SUM(H192:H195)</f>
        <v>4</v>
      </c>
      <c r="Q11" s="26">
        <f t="shared" si="3"/>
        <v>1984000</v>
      </c>
      <c r="R11" s="1">
        <v>207550</v>
      </c>
      <c r="S11" s="11">
        <f>SUM(D192:D195)</f>
        <v>59625.200000000092</v>
      </c>
      <c r="T11" s="11">
        <f>SUM(B192:B195)</f>
        <v>211798.6</v>
      </c>
      <c r="U11" s="4">
        <f>SUM(G192:G195)</f>
        <v>3756387.6000000057</v>
      </c>
      <c r="V11" s="4">
        <f>SUM(J192:J195)</f>
        <v>5740387.6000000052</v>
      </c>
      <c r="W11" s="11">
        <f>SUM(H252:H255)</f>
        <v>4</v>
      </c>
      <c r="X11" s="26">
        <f t="shared" si="4"/>
        <v>1984000</v>
      </c>
      <c r="Y11" s="1">
        <v>269861</v>
      </c>
      <c r="Z11" s="11">
        <f>SUM(D252:D255)</f>
        <v>103740.59999999992</v>
      </c>
      <c r="AA11" s="11">
        <f>SUM(B252:B255)</f>
        <v>236557.2</v>
      </c>
      <c r="AB11" s="59">
        <f>SUM(G252:G255)</f>
        <v>6566779.9799999949</v>
      </c>
      <c r="AC11" s="59">
        <f>SUM(J252:J255)</f>
        <v>8550779.9799999949</v>
      </c>
    </row>
    <row r="12" spans="1:29" x14ac:dyDescent="0.25">
      <c r="A12" s="1" t="s">
        <v>139</v>
      </c>
      <c r="B12" s="1">
        <f t="shared" si="1"/>
        <v>14</v>
      </c>
      <c r="C12" s="4">
        <f t="shared" si="0"/>
        <v>6944000</v>
      </c>
      <c r="D12" s="1">
        <f t="shared" si="0"/>
        <v>463535</v>
      </c>
      <c r="E12" s="1">
        <f t="shared" si="0"/>
        <v>457562.70000000007</v>
      </c>
      <c r="F12" s="1">
        <f t="shared" si="0"/>
        <v>469901.4</v>
      </c>
      <c r="G12" s="4">
        <f t="shared" si="0"/>
        <v>29125686.900000006</v>
      </c>
      <c r="H12" s="26">
        <f t="shared" si="0"/>
        <v>36069686.900000006</v>
      </c>
      <c r="I12" s="1">
        <f>SUM(H133:H136)</f>
        <v>4</v>
      </c>
      <c r="J12" s="26">
        <f t="shared" si="2"/>
        <v>1984000</v>
      </c>
      <c r="K12" s="1">
        <v>186831</v>
      </c>
      <c r="L12" s="11">
        <f>SUM(D133:D136)</f>
        <v>279607.20000000007</v>
      </c>
      <c r="M12" s="11">
        <f>SUM(B133:B136)</f>
        <v>186541.4</v>
      </c>
      <c r="N12" s="4">
        <f>SUM(G133:G136)</f>
        <v>17894860.800000004</v>
      </c>
      <c r="O12" s="4">
        <f>SUM(J133:J136)</f>
        <v>19878860.800000004</v>
      </c>
      <c r="P12" s="1">
        <f>SUM(H196:H200)</f>
        <v>5</v>
      </c>
      <c r="Q12" s="26">
        <f t="shared" si="3"/>
        <v>2480000</v>
      </c>
      <c r="R12" s="1">
        <v>119268</v>
      </c>
      <c r="S12" s="11">
        <f>SUM(D196:D200)</f>
        <v>112523.50000000015</v>
      </c>
      <c r="T12" s="11">
        <f>SUM(B196:B200)</f>
        <v>127242</v>
      </c>
      <c r="U12" s="4">
        <f>SUM(G196:G200)</f>
        <v>7088980.5000000093</v>
      </c>
      <c r="V12" s="4">
        <f>SUM(J196:J200)</f>
        <v>9568980.5000000093</v>
      </c>
      <c r="W12" s="11">
        <f>SUM(H256:H260)</f>
        <v>5</v>
      </c>
      <c r="X12" s="26">
        <f t="shared" si="4"/>
        <v>2480000</v>
      </c>
      <c r="Y12" s="1">
        <v>157436</v>
      </c>
      <c r="Z12" s="11">
        <f>SUM(D256:D260)</f>
        <v>65431.999999999898</v>
      </c>
      <c r="AA12" s="11">
        <f>SUM(B256:B260)</f>
        <v>156118</v>
      </c>
      <c r="AB12" s="59">
        <f>SUM(G256:G260)</f>
        <v>4141845.5999999931</v>
      </c>
      <c r="AC12" s="59">
        <f>SUM(J256:J260)</f>
        <v>6621845.599999994</v>
      </c>
    </row>
    <row r="13" spans="1:29" x14ac:dyDescent="0.25">
      <c r="A13" s="1" t="s">
        <v>140</v>
      </c>
      <c r="B13" s="1">
        <f t="shared" si="1"/>
        <v>12</v>
      </c>
      <c r="C13" s="4">
        <f t="shared" si="0"/>
        <v>5952000</v>
      </c>
      <c r="D13" s="1">
        <f t="shared" si="0"/>
        <v>851958</v>
      </c>
      <c r="E13" s="1">
        <f t="shared" si="0"/>
        <v>642955.40000000014</v>
      </c>
      <c r="F13" s="1">
        <f t="shared" si="0"/>
        <v>867926.6</v>
      </c>
      <c r="G13" s="4">
        <f t="shared" si="0"/>
        <v>40858177.180000007</v>
      </c>
      <c r="H13" s="26">
        <f t="shared" si="0"/>
        <v>46810177.180000007</v>
      </c>
      <c r="I13" s="1">
        <f>SUM(H137:H140)</f>
        <v>4</v>
      </c>
      <c r="J13" s="26">
        <f t="shared" si="2"/>
        <v>1984000</v>
      </c>
      <c r="K13" s="1">
        <v>334899</v>
      </c>
      <c r="L13" s="11">
        <f>SUM(D137:D140)</f>
        <v>253546.00000000012</v>
      </c>
      <c r="M13" s="11">
        <f>SUM(B137:B140)</f>
        <v>277402</v>
      </c>
      <c r="N13" s="4">
        <f>SUM(G137:G140)</f>
        <v>16226944.000000007</v>
      </c>
      <c r="O13" s="4">
        <f>SUM(J137:J140)</f>
        <v>18210944.000000007</v>
      </c>
      <c r="P13" s="1">
        <f>SUM(H201:H204)</f>
        <v>4</v>
      </c>
      <c r="Q13" s="26">
        <f t="shared" si="3"/>
        <v>1984000</v>
      </c>
      <c r="R13" s="1">
        <v>225356</v>
      </c>
      <c r="S13" s="11">
        <f>SUM(D201:D204)</f>
        <v>61272.800000000127</v>
      </c>
      <c r="T13" s="11">
        <f>SUM(B201:B204)</f>
        <v>197226.6</v>
      </c>
      <c r="U13" s="4">
        <f>SUM(G201:G204)</f>
        <v>3860186.4000000078</v>
      </c>
      <c r="V13" s="4">
        <f>SUM(J201:J204)</f>
        <v>5844186.4000000078</v>
      </c>
      <c r="W13" s="11">
        <f>SUM(H261:H264)</f>
        <v>4</v>
      </c>
      <c r="X13" s="26">
        <f t="shared" si="4"/>
        <v>1984000</v>
      </c>
      <c r="Y13" s="1">
        <v>291703</v>
      </c>
      <c r="Z13" s="11">
        <f>SUM(D261:D264)</f>
        <v>328136.59999999986</v>
      </c>
      <c r="AA13" s="11">
        <f>SUM(B261:B264)</f>
        <v>393298</v>
      </c>
      <c r="AB13" s="59">
        <f>SUM(G261:G264)</f>
        <v>20771046.77999999</v>
      </c>
      <c r="AC13" s="59">
        <f>SUM(J261:J264)</f>
        <v>22755046.77999999</v>
      </c>
    </row>
    <row r="14" spans="1:29" x14ac:dyDescent="0.25">
      <c r="A14" s="1" t="s">
        <v>141</v>
      </c>
      <c r="B14" s="1">
        <f t="shared" si="1"/>
        <v>11</v>
      </c>
      <c r="C14" s="4">
        <f t="shared" si="0"/>
        <v>5456000</v>
      </c>
      <c r="D14" s="1">
        <f t="shared" si="0"/>
        <v>448260</v>
      </c>
      <c r="E14" s="1">
        <f t="shared" si="0"/>
        <v>779691.00000000012</v>
      </c>
      <c r="F14" s="1">
        <f t="shared" si="0"/>
        <v>458124</v>
      </c>
      <c r="G14" s="4">
        <f t="shared" si="0"/>
        <v>49420317.88000001</v>
      </c>
      <c r="H14" s="26">
        <f t="shared" si="0"/>
        <v>54876317.880000003</v>
      </c>
      <c r="I14" s="1">
        <f>SUM(H141:H144)</f>
        <v>3</v>
      </c>
      <c r="J14" s="26">
        <f t="shared" si="2"/>
        <v>1488000</v>
      </c>
      <c r="K14" s="1">
        <v>176592</v>
      </c>
      <c r="L14" s="11">
        <f>SUM(D141:D144)</f>
        <v>111118.00000000012</v>
      </c>
      <c r="M14" s="11">
        <f>SUM(B141:B144)</f>
        <v>145270</v>
      </c>
      <c r="N14" s="4">
        <f>SUM(G141:G144)</f>
        <v>7111552.0000000075</v>
      </c>
      <c r="O14" s="4">
        <f>SUM(J141:J144)</f>
        <v>8599552.0000000075</v>
      </c>
      <c r="P14" s="1">
        <f>SUM(H205:H208)</f>
        <v>4</v>
      </c>
      <c r="Q14" s="26">
        <f t="shared" si="3"/>
        <v>1984000</v>
      </c>
      <c r="R14" s="1">
        <v>119977</v>
      </c>
      <c r="S14" s="11">
        <f>SUM(D205:D208)</f>
        <v>39683.40000000014</v>
      </c>
      <c r="T14" s="11">
        <f>SUM(B205:B208)</f>
        <v>108214</v>
      </c>
      <c r="U14" s="4">
        <f>SUM(G205:G208)</f>
        <v>2500054.2000000086</v>
      </c>
      <c r="V14" s="4">
        <f>SUM(J205:J208)</f>
        <v>4484054.2000000086</v>
      </c>
      <c r="W14" s="11">
        <f>SUM(H265:H268)</f>
        <v>4</v>
      </c>
      <c r="X14" s="26">
        <f t="shared" si="4"/>
        <v>1984000</v>
      </c>
      <c r="Y14" s="1">
        <v>151691</v>
      </c>
      <c r="Z14" s="11">
        <f>SUM(D265:D268)</f>
        <v>628889.59999999986</v>
      </c>
      <c r="AA14" s="11">
        <f>SUM(B265:B268)</f>
        <v>204640</v>
      </c>
      <c r="AB14" s="59">
        <f>SUM(G265:G268)</f>
        <v>39808711.679999992</v>
      </c>
      <c r="AC14" s="59">
        <f>SUM(J265:J268)</f>
        <v>41792711.679999985</v>
      </c>
    </row>
    <row r="15" spans="1:29" x14ac:dyDescent="0.25">
      <c r="A15" s="1" t="s">
        <v>142</v>
      </c>
      <c r="B15" s="1">
        <f t="shared" si="1"/>
        <v>13</v>
      </c>
      <c r="C15" s="4">
        <f t="shared" si="0"/>
        <v>6448000</v>
      </c>
      <c r="D15" s="1">
        <f t="shared" si="0"/>
        <v>753744</v>
      </c>
      <c r="E15" s="1">
        <f t="shared" si="0"/>
        <v>768182.40000000014</v>
      </c>
      <c r="F15" s="1">
        <f t="shared" si="0"/>
        <v>721120.4</v>
      </c>
      <c r="G15" s="4">
        <f t="shared" si="0"/>
        <v>48752970.660000011</v>
      </c>
      <c r="H15" s="26">
        <f t="shared" si="0"/>
        <v>55200970.660000011</v>
      </c>
      <c r="I15" s="1">
        <f>SUM(H145:H149)</f>
        <v>4</v>
      </c>
      <c r="J15" s="26">
        <f t="shared" si="2"/>
        <v>1984000</v>
      </c>
      <c r="K15" s="1">
        <v>298329</v>
      </c>
      <c r="L15" s="11">
        <f>SUM(D145:D149)</f>
        <v>211839.90000000023</v>
      </c>
      <c r="M15" s="11">
        <f>SUM(B145:B149)</f>
        <v>327906.40000000002</v>
      </c>
      <c r="N15" s="4">
        <f>SUM(G145:G149)</f>
        <v>13557753.600000015</v>
      </c>
      <c r="O15" s="4">
        <f>SUM(J145:J149)</f>
        <v>15541753.600000015</v>
      </c>
      <c r="P15" s="1">
        <f>SUM(H209:H213)</f>
        <v>5</v>
      </c>
      <c r="Q15" s="26">
        <f t="shared" si="3"/>
        <v>2480000</v>
      </c>
      <c r="R15" s="1">
        <v>197290</v>
      </c>
      <c r="S15" s="11">
        <f>SUM(D209:D213)</f>
        <v>70877.300000000192</v>
      </c>
      <c r="T15" s="11">
        <f>SUM(B209:B213)</f>
        <v>236485.6</v>
      </c>
      <c r="U15" s="4">
        <f>SUM(G209:G213)</f>
        <v>4465269.9000000115</v>
      </c>
      <c r="V15" s="4">
        <f>SUM(J209:J213)</f>
        <v>6945269.9000000115</v>
      </c>
      <c r="W15" s="11">
        <f>SUM(H269:H273)</f>
        <v>4</v>
      </c>
      <c r="X15" s="26">
        <f t="shared" si="4"/>
        <v>1984000</v>
      </c>
      <c r="Y15" s="1">
        <v>258125</v>
      </c>
      <c r="Z15" s="11">
        <f>SUM(D269:D273)</f>
        <v>485465.19999999972</v>
      </c>
      <c r="AA15" s="11">
        <f>SUM(B269:B273)</f>
        <v>156728.4</v>
      </c>
      <c r="AB15" s="59">
        <f>SUM(G269:G273)</f>
        <v>30729947.159999985</v>
      </c>
      <c r="AC15" s="59">
        <f>SUM(J269:J273)</f>
        <v>32713947.159999989</v>
      </c>
    </row>
    <row r="16" spans="1:29" x14ac:dyDescent="0.25">
      <c r="A16" s="1" t="s">
        <v>143</v>
      </c>
      <c r="B16" s="1">
        <f t="shared" si="1"/>
        <v>2</v>
      </c>
      <c r="C16" s="4">
        <f t="shared" si="0"/>
        <v>992000</v>
      </c>
      <c r="D16" s="1">
        <f t="shared" si="0"/>
        <v>191261</v>
      </c>
      <c r="E16" s="1">
        <f t="shared" si="0"/>
        <v>222168.60000000021</v>
      </c>
      <c r="F16" s="1">
        <f t="shared" si="0"/>
        <v>83230</v>
      </c>
      <c r="G16" s="4">
        <f t="shared" si="0"/>
        <v>14119770.060000014</v>
      </c>
      <c r="H16" s="26">
        <f t="shared" si="0"/>
        <v>15111770.060000014</v>
      </c>
      <c r="I16" s="1">
        <f>SUM(H150:H153)</f>
        <v>1</v>
      </c>
      <c r="J16" s="26">
        <f t="shared" si="2"/>
        <v>496000</v>
      </c>
      <c r="K16" s="1">
        <v>73259</v>
      </c>
      <c r="L16" s="11">
        <f>SUM(D150:D153)</f>
        <v>98196.60000000021</v>
      </c>
      <c r="M16" s="11">
        <f>SUM(B150:B153)</f>
        <v>57650</v>
      </c>
      <c r="N16" s="4">
        <f>SUM(G150:G153)</f>
        <v>6284582.4000000134</v>
      </c>
      <c r="O16" s="4">
        <f>SUM(J150:J153)</f>
        <v>6780582.4000000134</v>
      </c>
      <c r="P16" s="1">
        <f>SUM(H214:H217)</f>
        <v>1</v>
      </c>
      <c r="Q16" s="26">
        <f t="shared" si="3"/>
        <v>496000</v>
      </c>
      <c r="R16" s="1">
        <v>53096</v>
      </c>
      <c r="S16" s="11">
        <f>SUM(D214:D217)</f>
        <v>40799.800000000163</v>
      </c>
      <c r="T16" s="11">
        <f>SUM(B214:B217)</f>
        <v>25580</v>
      </c>
      <c r="U16" s="4">
        <f>SUM(G214:G217)</f>
        <v>2570387.4000000102</v>
      </c>
      <c r="V16" s="4">
        <f>SUM(J214:J217)</f>
        <v>3066387.4000000097</v>
      </c>
      <c r="W16" s="11">
        <f>SUM(H274:H277)</f>
        <v>0</v>
      </c>
      <c r="X16" s="26">
        <f t="shared" si="4"/>
        <v>0</v>
      </c>
      <c r="Y16" s="1">
        <v>64906</v>
      </c>
      <c r="Z16" s="11">
        <f>SUM(D274:D277)</f>
        <v>83172.199999999837</v>
      </c>
      <c r="AA16" s="11">
        <f>SUM(B274:B277)</f>
        <v>0</v>
      </c>
      <c r="AB16" s="59">
        <f>SUM(G274:G277)</f>
        <v>5264800.2599999905</v>
      </c>
      <c r="AC16" s="59">
        <f>SUM(J274:J277)</f>
        <v>5264800.2599999905</v>
      </c>
    </row>
    <row r="17" spans="1:29" x14ac:dyDescent="0.25">
      <c r="A17" s="1" t="s">
        <v>34</v>
      </c>
      <c r="B17" s="1">
        <f t="shared" si="1"/>
        <v>137</v>
      </c>
      <c r="C17" s="26">
        <f>J17+Q17+X17</f>
        <v>67952000</v>
      </c>
      <c r="D17" s="1">
        <f t="shared" si="0"/>
        <v>7494733</v>
      </c>
      <c r="E17" s="1">
        <f t="shared" si="0"/>
        <v>8228301.5000000028</v>
      </c>
      <c r="F17" s="11">
        <f>SUM([1]All!$B$2:$B$366)</f>
        <v>7389852.8000000007</v>
      </c>
      <c r="G17" s="4">
        <f>N17+U17+AB17</f>
        <v>482761838.00000012</v>
      </c>
      <c r="H17" s="25">
        <f>O17+V17+AC17</f>
        <v>550713838.00000012</v>
      </c>
      <c r="I17" s="1">
        <f t="shared" ref="I17:Q17" si="5">SUM(I5:I16)</f>
        <v>45</v>
      </c>
      <c r="J17" s="26">
        <f t="shared" si="5"/>
        <v>22320000</v>
      </c>
      <c r="K17" s="1">
        <f t="shared" si="5"/>
        <v>2999572</v>
      </c>
      <c r="L17" s="11">
        <f t="shared" si="5"/>
        <v>2399173.7000000011</v>
      </c>
      <c r="M17" s="1">
        <f t="shared" si="5"/>
        <v>2987130.9</v>
      </c>
      <c r="N17" s="26">
        <f t="shared" si="5"/>
        <v>153547116.80000007</v>
      </c>
      <c r="O17" s="26">
        <f t="shared" si="5"/>
        <v>175867116.80000007</v>
      </c>
      <c r="P17" s="48">
        <f t="shared" si="5"/>
        <v>46</v>
      </c>
      <c r="Q17" s="26">
        <f t="shared" si="5"/>
        <v>22816000</v>
      </c>
      <c r="R17" s="48">
        <f t="shared" ref="R17:S17" si="6">SUM(R5:R16)</f>
        <v>1953108</v>
      </c>
      <c r="S17" s="57">
        <f t="shared" si="6"/>
        <v>2306087.8000000017</v>
      </c>
      <c r="T17" s="11">
        <f>SUM([1]LB!$B$2:$B$366)</f>
        <v>1905234.1</v>
      </c>
      <c r="U17" s="26">
        <f>SUM(U5:U16)</f>
        <v>145283531.4000001</v>
      </c>
      <c r="V17" s="26">
        <f>SUM(V5:V16)</f>
        <v>168099531.40000007</v>
      </c>
      <c r="W17" s="48">
        <f>SUM(W5:W16)</f>
        <v>46</v>
      </c>
      <c r="X17" s="26">
        <f>SUM(X5:X16)</f>
        <v>22816000</v>
      </c>
      <c r="Y17" s="1">
        <f>[2]Output_MX!I369</f>
        <v>2542053</v>
      </c>
      <c r="Z17" s="1">
        <f>[2]Output_MX!J369</f>
        <v>3523040</v>
      </c>
      <c r="AA17" s="11">
        <f>SUM([1]MX!$B$2:$B$366)</f>
        <v>2497487.7999999998</v>
      </c>
      <c r="AB17" s="26">
        <f>SUM(AB5:AB16)</f>
        <v>183931189.79999992</v>
      </c>
      <c r="AC17" s="26">
        <f>SUM(AC5:AC16)</f>
        <v>206747189.79999992</v>
      </c>
    </row>
    <row r="18" spans="1:29" x14ac:dyDescent="0.25">
      <c r="A18" t="s">
        <v>144</v>
      </c>
      <c r="B18">
        <f t="shared" ref="B18:H18" si="7">SUM(B5:B16)</f>
        <v>137</v>
      </c>
      <c r="C18" s="41">
        <f t="shared" si="7"/>
        <v>67952000</v>
      </c>
      <c r="D18">
        <f t="shared" si="7"/>
        <v>7494733</v>
      </c>
      <c r="E18">
        <f t="shared" si="7"/>
        <v>7610967.5000000028</v>
      </c>
      <c r="F18">
        <f t="shared" si="7"/>
        <v>7389852.8000000007</v>
      </c>
      <c r="G18" s="41">
        <f t="shared" si="7"/>
        <v>482761838.00000006</v>
      </c>
      <c r="H18" s="41">
        <f t="shared" si="7"/>
        <v>550713838.00000012</v>
      </c>
      <c r="I18">
        <f>SUM(I5:I16)</f>
        <v>45</v>
      </c>
      <c r="J18" s="41">
        <f t="shared" ref="J18:AC18" si="8">SUM(J5:J16)</f>
        <v>22320000</v>
      </c>
      <c r="K18">
        <f t="shared" si="8"/>
        <v>2999572</v>
      </c>
      <c r="L18" s="24">
        <f t="shared" si="8"/>
        <v>2399173.7000000011</v>
      </c>
      <c r="M18">
        <f t="shared" si="8"/>
        <v>2987130.9</v>
      </c>
      <c r="N18" s="41">
        <f t="shared" si="8"/>
        <v>153547116.80000007</v>
      </c>
      <c r="O18" s="41">
        <f t="shared" si="8"/>
        <v>175867116.80000007</v>
      </c>
      <c r="P18" s="49">
        <f t="shared" si="8"/>
        <v>46</v>
      </c>
      <c r="Q18" s="41">
        <f t="shared" si="8"/>
        <v>22816000</v>
      </c>
      <c r="R18" s="49">
        <f t="shared" si="8"/>
        <v>1953108</v>
      </c>
      <c r="S18" s="58">
        <f t="shared" si="8"/>
        <v>2306087.8000000017</v>
      </c>
      <c r="T18" s="49">
        <f t="shared" si="8"/>
        <v>1905234.1000000003</v>
      </c>
      <c r="U18" s="41">
        <f t="shared" si="8"/>
        <v>145283531.4000001</v>
      </c>
      <c r="V18" s="41">
        <f t="shared" si="8"/>
        <v>168099531.40000007</v>
      </c>
      <c r="W18" s="49">
        <f t="shared" si="8"/>
        <v>46</v>
      </c>
      <c r="X18" s="41">
        <f t="shared" si="8"/>
        <v>22816000</v>
      </c>
      <c r="Y18" s="49">
        <f t="shared" si="8"/>
        <v>2542053</v>
      </c>
      <c r="Z18" s="49">
        <f t="shared" si="8"/>
        <v>2905705.9999999991</v>
      </c>
      <c r="AA18" s="49">
        <f t="shared" si="8"/>
        <v>2497487.7999999998</v>
      </c>
      <c r="AB18" s="41">
        <f t="shared" si="8"/>
        <v>183931189.79999992</v>
      </c>
      <c r="AC18" s="41">
        <f t="shared" si="8"/>
        <v>206747189.79999992</v>
      </c>
    </row>
    <row r="19" spans="1:29" x14ac:dyDescent="0.25">
      <c r="O19" s="34">
        <f>J17+N17</f>
        <v>175867116.80000007</v>
      </c>
      <c r="V19" s="34">
        <f>Q17+U17</f>
        <v>168099531.4000001</v>
      </c>
      <c r="AC19" s="34">
        <f>X17+AB17</f>
        <v>206747189.79999992</v>
      </c>
    </row>
    <row r="20" spans="1:29" x14ac:dyDescent="0.25">
      <c r="A20" s="16"/>
      <c r="B20" s="1" t="s">
        <v>98</v>
      </c>
      <c r="C20" s="1" t="s">
        <v>128</v>
      </c>
      <c r="D20" s="1" t="s">
        <v>131</v>
      </c>
      <c r="E20" s="1" t="s">
        <v>97</v>
      </c>
      <c r="F20" s="1" t="s">
        <v>130</v>
      </c>
      <c r="G20" s="13"/>
      <c r="H20" s="13"/>
    </row>
    <row r="21" spans="1:29" x14ac:dyDescent="0.25">
      <c r="A21" s="1" t="s">
        <v>132</v>
      </c>
      <c r="B21" s="25">
        <f>C21+D21</f>
        <v>60778871</v>
      </c>
      <c r="C21" s="25">
        <f>C5</f>
        <v>7440000</v>
      </c>
      <c r="D21" s="25">
        <f>G5</f>
        <v>53338871</v>
      </c>
      <c r="E21" s="1">
        <v>811528</v>
      </c>
      <c r="F21" s="11">
        <f>F5</f>
        <v>912126.5</v>
      </c>
    </row>
    <row r="22" spans="1:29" x14ac:dyDescent="0.25">
      <c r="A22" s="1" t="s">
        <v>133</v>
      </c>
      <c r="B22" s="25">
        <f t="shared" ref="B22:B32" si="9">C22+D22</f>
        <v>43634066.100000001</v>
      </c>
      <c r="C22" s="25">
        <f t="shared" ref="C22:C32" si="10">C6</f>
        <v>4960000</v>
      </c>
      <c r="D22" s="25">
        <f t="shared" ref="D22:D33" si="11">G6</f>
        <v>38674066.100000001</v>
      </c>
      <c r="E22" s="1">
        <v>390798</v>
      </c>
      <c r="F22" s="11">
        <f t="shared" ref="F22:F32" si="12">F6</f>
        <v>444594</v>
      </c>
    </row>
    <row r="23" spans="1:29" x14ac:dyDescent="0.25">
      <c r="A23" s="1" t="s">
        <v>134</v>
      </c>
      <c r="B23" s="25">
        <f t="shared" si="9"/>
        <v>50537703.780000009</v>
      </c>
      <c r="C23" s="25">
        <f t="shared" si="10"/>
        <v>5952000</v>
      </c>
      <c r="D23" s="25">
        <f t="shared" si="11"/>
        <v>44585703.780000009</v>
      </c>
      <c r="E23" s="1">
        <v>646426</v>
      </c>
      <c r="F23" s="11">
        <f t="shared" si="12"/>
        <v>561587</v>
      </c>
    </row>
    <row r="24" spans="1:29" x14ac:dyDescent="0.25">
      <c r="A24" s="1" t="s">
        <v>135</v>
      </c>
      <c r="B24" s="25">
        <f t="shared" si="9"/>
        <v>51101232.000000007</v>
      </c>
      <c r="C24" s="25">
        <f t="shared" si="10"/>
        <v>5952000</v>
      </c>
      <c r="D24" s="25">
        <f t="shared" si="11"/>
        <v>45149232.000000007</v>
      </c>
      <c r="E24" s="1">
        <v>780315</v>
      </c>
      <c r="F24" s="11">
        <f t="shared" si="12"/>
        <v>758831.60000000009</v>
      </c>
    </row>
    <row r="25" spans="1:29" x14ac:dyDescent="0.25">
      <c r="A25" s="1" t="s">
        <v>136</v>
      </c>
      <c r="B25" s="25">
        <f t="shared" si="9"/>
        <v>49056058.800000012</v>
      </c>
      <c r="C25" s="25">
        <f t="shared" si="10"/>
        <v>5952000</v>
      </c>
      <c r="D25" s="25">
        <f t="shared" si="11"/>
        <v>43104058.800000012</v>
      </c>
      <c r="E25" s="1">
        <v>641208</v>
      </c>
      <c r="F25" s="11">
        <f t="shared" si="12"/>
        <v>724461.60000000009</v>
      </c>
    </row>
    <row r="26" spans="1:29" x14ac:dyDescent="0.25">
      <c r="A26" s="1" t="s">
        <v>137</v>
      </c>
      <c r="B26" s="25">
        <f t="shared" si="9"/>
        <v>55668990.459999993</v>
      </c>
      <c r="C26" s="25">
        <f t="shared" si="10"/>
        <v>5456000</v>
      </c>
      <c r="D26" s="25">
        <f t="shared" si="11"/>
        <v>50212990.459999993</v>
      </c>
      <c r="E26" s="1">
        <v>724511</v>
      </c>
      <c r="F26" s="11">
        <f t="shared" si="12"/>
        <v>565261.89999999991</v>
      </c>
    </row>
    <row r="27" spans="1:29" x14ac:dyDescent="0.25">
      <c r="A27" s="1" t="s">
        <v>138</v>
      </c>
      <c r="B27" s="25">
        <f t="shared" si="9"/>
        <v>31867993.180000007</v>
      </c>
      <c r="C27" s="25">
        <f t="shared" si="10"/>
        <v>6448000</v>
      </c>
      <c r="D27" s="25">
        <f t="shared" si="11"/>
        <v>25419993.180000007</v>
      </c>
      <c r="E27" s="1">
        <v>791189</v>
      </c>
      <c r="F27" s="11">
        <f t="shared" si="12"/>
        <v>822687.8</v>
      </c>
    </row>
    <row r="28" spans="1:29" x14ac:dyDescent="0.25">
      <c r="A28" s="1" t="s">
        <v>139</v>
      </c>
      <c r="B28" s="25">
        <f t="shared" si="9"/>
        <v>36069686.900000006</v>
      </c>
      <c r="C28" s="25">
        <f t="shared" si="10"/>
        <v>6944000</v>
      </c>
      <c r="D28" s="25">
        <f t="shared" si="11"/>
        <v>29125686.900000006</v>
      </c>
      <c r="E28" s="1">
        <v>463535</v>
      </c>
      <c r="F28" s="11">
        <f t="shared" si="12"/>
        <v>469901.4</v>
      </c>
    </row>
    <row r="29" spans="1:29" x14ac:dyDescent="0.25">
      <c r="A29" s="1" t="s">
        <v>140</v>
      </c>
      <c r="B29" s="25">
        <f t="shared" si="9"/>
        <v>46810177.180000007</v>
      </c>
      <c r="C29" s="25">
        <f t="shared" si="10"/>
        <v>5952000</v>
      </c>
      <c r="D29" s="25">
        <f t="shared" si="11"/>
        <v>40858177.180000007</v>
      </c>
      <c r="E29" s="1">
        <v>851958</v>
      </c>
      <c r="F29" s="11">
        <f t="shared" si="12"/>
        <v>867926.6</v>
      </c>
    </row>
    <row r="30" spans="1:29" x14ac:dyDescent="0.25">
      <c r="A30" s="1" t="s">
        <v>141</v>
      </c>
      <c r="B30" s="25">
        <f t="shared" si="9"/>
        <v>54876317.88000001</v>
      </c>
      <c r="C30" s="25">
        <f t="shared" si="10"/>
        <v>5456000</v>
      </c>
      <c r="D30" s="25">
        <f t="shared" si="11"/>
        <v>49420317.88000001</v>
      </c>
      <c r="E30" s="1">
        <v>448260</v>
      </c>
      <c r="F30" s="11">
        <f t="shared" si="12"/>
        <v>458124</v>
      </c>
    </row>
    <row r="31" spans="1:29" x14ac:dyDescent="0.25">
      <c r="A31" s="1" t="s">
        <v>142</v>
      </c>
      <c r="B31" s="25">
        <f t="shared" si="9"/>
        <v>55200970.660000011</v>
      </c>
      <c r="C31" s="25">
        <f t="shared" si="10"/>
        <v>6448000</v>
      </c>
      <c r="D31" s="25">
        <f t="shared" si="11"/>
        <v>48752970.660000011</v>
      </c>
      <c r="E31" s="1">
        <v>753744</v>
      </c>
      <c r="F31" s="11">
        <f t="shared" si="12"/>
        <v>721120.4</v>
      </c>
    </row>
    <row r="32" spans="1:29" x14ac:dyDescent="0.25">
      <c r="A32" s="1" t="s">
        <v>143</v>
      </c>
      <c r="B32" s="25">
        <f t="shared" si="9"/>
        <v>15111770.060000014</v>
      </c>
      <c r="C32" s="25">
        <f t="shared" si="10"/>
        <v>992000</v>
      </c>
      <c r="D32" s="25">
        <f t="shared" si="11"/>
        <v>14119770.060000014</v>
      </c>
      <c r="E32" s="1">
        <v>191261</v>
      </c>
      <c r="F32" s="11">
        <f t="shared" si="12"/>
        <v>83230</v>
      </c>
    </row>
    <row r="33" spans="1:13" x14ac:dyDescent="0.25">
      <c r="A33" s="1"/>
      <c r="B33" s="25">
        <f>SUM(B21:B32)</f>
        <v>550713838.00000012</v>
      </c>
      <c r="C33" s="25">
        <f>C17</f>
        <v>67952000</v>
      </c>
      <c r="D33" s="25">
        <f t="shared" si="11"/>
        <v>482761838.00000012</v>
      </c>
      <c r="E33" s="1">
        <f t="shared" ref="E33" si="13">SUM(E21:E32)</f>
        <v>7494733</v>
      </c>
      <c r="F33" s="1">
        <f>SUM(F21:F32)</f>
        <v>7389852.8000000007</v>
      </c>
    </row>
    <row r="34" spans="1:13" x14ac:dyDescent="0.25">
      <c r="E34" t="s">
        <v>107</v>
      </c>
      <c r="F34">
        <f>[1]All!M2</f>
        <v>110990</v>
      </c>
    </row>
    <row r="35" spans="1:13" x14ac:dyDescent="0.25">
      <c r="C35" s="1" t="s">
        <v>128</v>
      </c>
      <c r="D35" s="1" t="s">
        <v>131</v>
      </c>
      <c r="F35">
        <f>F33+F34</f>
        <v>7500842.8000000007</v>
      </c>
    </row>
    <row r="36" spans="1:13" x14ac:dyDescent="0.25">
      <c r="C36" s="50">
        <f>C33/B33</f>
        <v>0.12338894596652569</v>
      </c>
      <c r="D36" s="50">
        <f>D33/B33</f>
        <v>0.87661105403347428</v>
      </c>
    </row>
    <row r="38" spans="1:13" x14ac:dyDescent="0.25">
      <c r="A38" t="s">
        <v>145</v>
      </c>
    </row>
    <row r="39" spans="1:13" s="18" customFormat="1" x14ac:dyDescent="0.25">
      <c r="A39" s="46" t="s">
        <v>34</v>
      </c>
    </row>
    <row r="40" spans="1:13" x14ac:dyDescent="0.25">
      <c r="A40" s="1" t="s">
        <v>105</v>
      </c>
      <c r="B40" s="1" t="s">
        <v>106</v>
      </c>
      <c r="C40" s="1" t="s">
        <v>107</v>
      </c>
      <c r="D40" s="1" t="s">
        <v>108</v>
      </c>
      <c r="E40" s="1" t="s">
        <v>97</v>
      </c>
      <c r="F40" s="1" t="s">
        <v>109</v>
      </c>
      <c r="G40" s="1" t="s">
        <v>110</v>
      </c>
      <c r="H40" s="1" t="s">
        <v>111</v>
      </c>
      <c r="I40" s="1" t="s">
        <v>112</v>
      </c>
      <c r="J40" s="1" t="s">
        <v>113</v>
      </c>
    </row>
    <row r="41" spans="1:13" x14ac:dyDescent="0.25">
      <c r="A41" s="1">
        <v>1</v>
      </c>
      <c r="B41" s="11">
        <f t="shared" ref="B41:B72" si="14">B102+B166+B226</f>
        <v>258437</v>
      </c>
      <c r="C41" s="11">
        <f>M41</f>
        <v>110990</v>
      </c>
      <c r="D41" s="11">
        <f>C41+B41-E41</f>
        <v>207818</v>
      </c>
      <c r="E41" s="11">
        <f t="shared" ref="E41:E72" si="15">E102+E166+E226</f>
        <v>161609</v>
      </c>
      <c r="F41" s="4">
        <f>$M$42</f>
        <v>63.433333333333337</v>
      </c>
      <c r="G41" s="26">
        <f t="shared" ref="G41:J60" si="16">G102+G166+G226</f>
        <v>14147095.5</v>
      </c>
      <c r="H41" s="48">
        <f t="shared" si="16"/>
        <v>3</v>
      </c>
      <c r="I41" s="26">
        <f t="shared" si="16"/>
        <v>1488000</v>
      </c>
      <c r="J41" s="26">
        <f t="shared" si="16"/>
        <v>15635095.5</v>
      </c>
      <c r="L41" s="13" t="s">
        <v>107</v>
      </c>
      <c r="M41">
        <v>110990</v>
      </c>
    </row>
    <row r="42" spans="1:13" x14ac:dyDescent="0.25">
      <c r="A42" s="1">
        <v>2</v>
      </c>
      <c r="B42" s="11">
        <f t="shared" si="14"/>
        <v>155254.5</v>
      </c>
      <c r="C42" s="11">
        <f>D41</f>
        <v>207818</v>
      </c>
      <c r="D42" s="11">
        <f>C42+B42-E42</f>
        <v>171961.5</v>
      </c>
      <c r="E42" s="11">
        <f t="shared" si="15"/>
        <v>191111</v>
      </c>
      <c r="F42" s="4">
        <f t="shared" ref="F42:F92" si="17">$M$42</f>
        <v>63.433333333333337</v>
      </c>
      <c r="G42" s="26">
        <f t="shared" si="16"/>
        <v>11850291.9</v>
      </c>
      <c r="H42" s="48">
        <f t="shared" si="16"/>
        <v>3</v>
      </c>
      <c r="I42" s="26">
        <f t="shared" si="16"/>
        <v>1488000</v>
      </c>
      <c r="J42" s="26">
        <f t="shared" si="16"/>
        <v>13338291.9</v>
      </c>
      <c r="L42" s="13" t="s">
        <v>0</v>
      </c>
      <c r="M42" s="56">
        <f>'Revisi Identifikasi Biaya'!B14</f>
        <v>63.433333333333337</v>
      </c>
    </row>
    <row r="43" spans="1:13" x14ac:dyDescent="0.25">
      <c r="A43" s="1">
        <v>3</v>
      </c>
      <c r="B43" s="11">
        <f t="shared" si="14"/>
        <v>178815</v>
      </c>
      <c r="C43" s="11">
        <f t="shared" ref="C43:C92" si="18">D42</f>
        <v>171961.5</v>
      </c>
      <c r="D43" s="11">
        <f t="shared" ref="D43:D92" si="19">C43+B43-E43</f>
        <v>160301.5</v>
      </c>
      <c r="E43" s="11">
        <f t="shared" si="15"/>
        <v>190475</v>
      </c>
      <c r="F43" s="4">
        <f t="shared" si="17"/>
        <v>63.433333333333337</v>
      </c>
      <c r="G43" s="26">
        <f t="shared" si="16"/>
        <v>11096895.4</v>
      </c>
      <c r="H43" s="48">
        <f t="shared" si="16"/>
        <v>3</v>
      </c>
      <c r="I43" s="26">
        <f t="shared" si="16"/>
        <v>1488000</v>
      </c>
      <c r="J43" s="26">
        <f t="shared" si="16"/>
        <v>12584895.4</v>
      </c>
      <c r="L43" s="13" t="s">
        <v>21</v>
      </c>
      <c r="M43" s="28">
        <v>496000</v>
      </c>
    </row>
    <row r="44" spans="1:13" x14ac:dyDescent="0.25">
      <c r="A44" s="1">
        <v>4</v>
      </c>
      <c r="B44" s="11">
        <f t="shared" si="14"/>
        <v>154824</v>
      </c>
      <c r="C44" s="11">
        <f t="shared" si="18"/>
        <v>160301.5</v>
      </c>
      <c r="D44" s="11">
        <f>C44+B44-E44</f>
        <v>115495.5</v>
      </c>
      <c r="E44" s="11">
        <f t="shared" si="15"/>
        <v>199630</v>
      </c>
      <c r="F44" s="4">
        <f t="shared" si="17"/>
        <v>63.433333333333337</v>
      </c>
      <c r="G44" s="26">
        <f t="shared" si="16"/>
        <v>8256810.0000000009</v>
      </c>
      <c r="H44" s="48">
        <f t="shared" si="16"/>
        <v>3</v>
      </c>
      <c r="I44" s="26">
        <f t="shared" si="16"/>
        <v>1488000</v>
      </c>
      <c r="J44" s="26">
        <f t="shared" si="16"/>
        <v>9744810</v>
      </c>
      <c r="K44" s="24"/>
    </row>
    <row r="45" spans="1:13" x14ac:dyDescent="0.25">
      <c r="A45" s="1">
        <v>5</v>
      </c>
      <c r="B45" s="11">
        <f t="shared" si="14"/>
        <v>164796</v>
      </c>
      <c r="C45" s="11">
        <f t="shared" si="18"/>
        <v>115495.5</v>
      </c>
      <c r="D45" s="11">
        <f t="shared" si="19"/>
        <v>111283.5</v>
      </c>
      <c r="E45" s="11">
        <f t="shared" si="15"/>
        <v>169008</v>
      </c>
      <c r="F45" s="4">
        <f t="shared" si="17"/>
        <v>63.433333333333337</v>
      </c>
      <c r="G45" s="26">
        <f t="shared" si="16"/>
        <v>7987778.2000000011</v>
      </c>
      <c r="H45" s="48">
        <f t="shared" si="16"/>
        <v>3</v>
      </c>
      <c r="I45" s="26">
        <f t="shared" si="16"/>
        <v>1488000</v>
      </c>
      <c r="J45" s="26">
        <f t="shared" si="16"/>
        <v>9475778.2000000011</v>
      </c>
    </row>
    <row r="46" spans="1:13" x14ac:dyDescent="0.25">
      <c r="A46" s="1">
        <v>6</v>
      </c>
      <c r="B46" s="11">
        <f t="shared" si="14"/>
        <v>71905</v>
      </c>
      <c r="C46" s="11">
        <f t="shared" si="18"/>
        <v>111283.5</v>
      </c>
      <c r="D46" s="11">
        <f t="shared" si="19"/>
        <v>118400.5</v>
      </c>
      <c r="E46" s="11">
        <f t="shared" si="15"/>
        <v>64788</v>
      </c>
      <c r="F46" s="4">
        <f t="shared" si="17"/>
        <v>63.433333333333337</v>
      </c>
      <c r="G46" s="26">
        <f t="shared" si="16"/>
        <v>8424425.5</v>
      </c>
      <c r="H46" s="48">
        <f t="shared" si="16"/>
        <v>3</v>
      </c>
      <c r="I46" s="26">
        <f t="shared" si="16"/>
        <v>1488000</v>
      </c>
      <c r="J46" s="26">
        <f t="shared" si="16"/>
        <v>9912425.5</v>
      </c>
    </row>
    <row r="47" spans="1:13" x14ac:dyDescent="0.25">
      <c r="A47" s="1">
        <v>7</v>
      </c>
      <c r="B47" s="11">
        <f t="shared" si="14"/>
        <v>8820</v>
      </c>
      <c r="C47" s="11">
        <f t="shared" si="18"/>
        <v>118400.5</v>
      </c>
      <c r="D47" s="11">
        <f t="shared" si="19"/>
        <v>127220.5</v>
      </c>
      <c r="E47" s="11">
        <f t="shared" si="15"/>
        <v>0</v>
      </c>
      <c r="F47" s="4">
        <f t="shared" si="17"/>
        <v>63.433333333333337</v>
      </c>
      <c r="G47" s="26">
        <f t="shared" si="16"/>
        <v>8982731.5</v>
      </c>
      <c r="H47" s="48">
        <f t="shared" si="16"/>
        <v>1</v>
      </c>
      <c r="I47" s="26">
        <f t="shared" si="16"/>
        <v>496000</v>
      </c>
      <c r="J47" s="26">
        <f t="shared" si="16"/>
        <v>9478731.5</v>
      </c>
    </row>
    <row r="48" spans="1:13" x14ac:dyDescent="0.25">
      <c r="A48" s="1">
        <v>8</v>
      </c>
      <c r="B48" s="11">
        <f t="shared" si="14"/>
        <v>136609</v>
      </c>
      <c r="C48" s="11">
        <f t="shared" si="18"/>
        <v>127220.5</v>
      </c>
      <c r="D48" s="11">
        <f t="shared" si="19"/>
        <v>107102.5</v>
      </c>
      <c r="E48" s="11">
        <f t="shared" si="15"/>
        <v>156727</v>
      </c>
      <c r="F48" s="4">
        <f t="shared" si="17"/>
        <v>63.433333333333337</v>
      </c>
      <c r="G48" s="26">
        <f t="shared" si="16"/>
        <v>7713266.7000000011</v>
      </c>
      <c r="H48" s="48">
        <f t="shared" si="16"/>
        <v>3</v>
      </c>
      <c r="I48" s="26">
        <f t="shared" si="16"/>
        <v>1488000</v>
      </c>
      <c r="J48" s="26">
        <f t="shared" si="16"/>
        <v>9201266.7000000011</v>
      </c>
    </row>
    <row r="49" spans="1:10" x14ac:dyDescent="0.25">
      <c r="A49" s="1">
        <v>9</v>
      </c>
      <c r="B49" s="11">
        <f t="shared" si="14"/>
        <v>227260</v>
      </c>
      <c r="C49" s="11">
        <f t="shared" si="18"/>
        <v>107102.5</v>
      </c>
      <c r="D49" s="11">
        <f t="shared" si="19"/>
        <v>199135.5</v>
      </c>
      <c r="E49" s="11">
        <f t="shared" si="15"/>
        <v>135227</v>
      </c>
      <c r="F49" s="4">
        <f t="shared" si="17"/>
        <v>63.433333333333337</v>
      </c>
      <c r="G49" s="26">
        <f t="shared" si="16"/>
        <v>13553642.4</v>
      </c>
      <c r="H49" s="48">
        <f t="shared" si="16"/>
        <v>3</v>
      </c>
      <c r="I49" s="26">
        <f t="shared" si="16"/>
        <v>1488000</v>
      </c>
      <c r="J49" s="26">
        <f t="shared" si="16"/>
        <v>15041642.4</v>
      </c>
    </row>
    <row r="50" spans="1:10" x14ac:dyDescent="0.25">
      <c r="A50" s="1">
        <v>10</v>
      </c>
      <c r="B50" s="11">
        <f t="shared" si="14"/>
        <v>166363.5</v>
      </c>
      <c r="C50" s="11">
        <f t="shared" si="18"/>
        <v>199135.5</v>
      </c>
      <c r="D50" s="11">
        <f t="shared" si="19"/>
        <v>167385</v>
      </c>
      <c r="E50" s="11">
        <f t="shared" si="15"/>
        <v>198114</v>
      </c>
      <c r="F50" s="4">
        <f t="shared" si="17"/>
        <v>63.433333333333337</v>
      </c>
      <c r="G50" s="26">
        <f t="shared" si="16"/>
        <v>11534679.600000001</v>
      </c>
      <c r="H50" s="48">
        <f t="shared" si="16"/>
        <v>3</v>
      </c>
      <c r="I50" s="26">
        <f t="shared" si="16"/>
        <v>1488000</v>
      </c>
      <c r="J50" s="26">
        <f t="shared" si="16"/>
        <v>13022679.600000001</v>
      </c>
    </row>
    <row r="51" spans="1:10" x14ac:dyDescent="0.25">
      <c r="A51" s="1">
        <v>11</v>
      </c>
      <c r="B51" s="11">
        <f t="shared" si="14"/>
        <v>136612</v>
      </c>
      <c r="C51" s="11">
        <f t="shared" si="18"/>
        <v>167385</v>
      </c>
      <c r="D51" s="11">
        <f t="shared" si="19"/>
        <v>113877</v>
      </c>
      <c r="E51" s="11">
        <f t="shared" si="15"/>
        <v>190120</v>
      </c>
      <c r="F51" s="4">
        <f t="shared" si="17"/>
        <v>63.433333333333337</v>
      </c>
      <c r="G51" s="26">
        <f t="shared" si="16"/>
        <v>8143505.8600000013</v>
      </c>
      <c r="H51" s="48">
        <f t="shared" si="16"/>
        <v>3</v>
      </c>
      <c r="I51" s="26">
        <f t="shared" si="16"/>
        <v>1488000</v>
      </c>
      <c r="J51" s="26">
        <f t="shared" si="16"/>
        <v>9631505.8600000013</v>
      </c>
    </row>
    <row r="52" spans="1:10" x14ac:dyDescent="0.25">
      <c r="A52" s="1">
        <v>12</v>
      </c>
      <c r="B52" s="11">
        <f t="shared" si="14"/>
        <v>99480</v>
      </c>
      <c r="C52" s="11">
        <f t="shared" si="18"/>
        <v>113877</v>
      </c>
      <c r="D52" s="11">
        <f t="shared" si="19"/>
        <v>182319</v>
      </c>
      <c r="E52" s="11">
        <f t="shared" si="15"/>
        <v>31038</v>
      </c>
      <c r="F52" s="4">
        <f t="shared" si="17"/>
        <v>63.433333333333337</v>
      </c>
      <c r="G52" s="26">
        <f t="shared" si="16"/>
        <v>12511541.360000001</v>
      </c>
      <c r="H52" s="48">
        <f t="shared" si="16"/>
        <v>3</v>
      </c>
      <c r="I52" s="26">
        <f t="shared" si="16"/>
        <v>1488000</v>
      </c>
      <c r="J52" s="26">
        <f t="shared" si="16"/>
        <v>13999541.359999999</v>
      </c>
    </row>
    <row r="53" spans="1:10" x14ac:dyDescent="0.25">
      <c r="A53" s="1">
        <v>13</v>
      </c>
      <c r="B53" s="11">
        <f t="shared" si="14"/>
        <v>159131.5</v>
      </c>
      <c r="C53" s="11">
        <f t="shared" si="18"/>
        <v>182319</v>
      </c>
      <c r="D53" s="11">
        <f t="shared" si="19"/>
        <v>180545.5</v>
      </c>
      <c r="E53" s="11">
        <f t="shared" si="15"/>
        <v>160905</v>
      </c>
      <c r="F53" s="4">
        <f t="shared" si="17"/>
        <v>63.433333333333337</v>
      </c>
      <c r="G53" s="26">
        <f t="shared" si="16"/>
        <v>12395976.960000003</v>
      </c>
      <c r="H53" s="48">
        <f t="shared" si="16"/>
        <v>3</v>
      </c>
      <c r="I53" s="26">
        <f t="shared" si="16"/>
        <v>1488000</v>
      </c>
      <c r="J53" s="26">
        <f t="shared" si="16"/>
        <v>13883976.960000003</v>
      </c>
    </row>
    <row r="54" spans="1:10" x14ac:dyDescent="0.25">
      <c r="A54" s="1">
        <v>14</v>
      </c>
      <c r="B54" s="11">
        <f t="shared" si="14"/>
        <v>130847.2</v>
      </c>
      <c r="C54" s="11">
        <f t="shared" si="18"/>
        <v>180545.5</v>
      </c>
      <c r="D54" s="11">
        <f t="shared" si="19"/>
        <v>117011.70000000001</v>
      </c>
      <c r="E54" s="11">
        <f t="shared" si="15"/>
        <v>194381</v>
      </c>
      <c r="F54" s="4">
        <f t="shared" si="17"/>
        <v>63.433333333333337</v>
      </c>
      <c r="G54" s="26">
        <f t="shared" si="16"/>
        <v>8336702.3600000022</v>
      </c>
      <c r="H54" s="48">
        <f t="shared" si="16"/>
        <v>3</v>
      </c>
      <c r="I54" s="26">
        <f t="shared" si="16"/>
        <v>1488000</v>
      </c>
      <c r="J54" s="26">
        <f t="shared" si="16"/>
        <v>9824702.3600000031</v>
      </c>
    </row>
    <row r="55" spans="1:10" x14ac:dyDescent="0.25">
      <c r="A55" s="1">
        <v>15</v>
      </c>
      <c r="B55" s="11">
        <f t="shared" si="14"/>
        <v>217718.8</v>
      </c>
      <c r="C55" s="11">
        <f t="shared" si="18"/>
        <v>117011.70000000001</v>
      </c>
      <c r="D55" s="11">
        <f t="shared" si="19"/>
        <v>178523.5</v>
      </c>
      <c r="E55" s="11">
        <f t="shared" si="15"/>
        <v>156207</v>
      </c>
      <c r="F55" s="4">
        <f t="shared" si="17"/>
        <v>63.433333333333337</v>
      </c>
      <c r="G55" s="26">
        <f t="shared" si="16"/>
        <v>12260246.920000002</v>
      </c>
      <c r="H55" s="48">
        <f t="shared" si="16"/>
        <v>3</v>
      </c>
      <c r="I55" s="26">
        <f t="shared" si="16"/>
        <v>1488000</v>
      </c>
      <c r="J55" s="26">
        <f t="shared" si="16"/>
        <v>13748246.920000002</v>
      </c>
    </row>
    <row r="56" spans="1:10" x14ac:dyDescent="0.25">
      <c r="A56" s="1">
        <v>16</v>
      </c>
      <c r="B56" s="11">
        <f t="shared" si="14"/>
        <v>182796.2</v>
      </c>
      <c r="C56" s="11">
        <f t="shared" si="18"/>
        <v>178523.5</v>
      </c>
      <c r="D56" s="11">
        <f t="shared" si="19"/>
        <v>166461.70000000001</v>
      </c>
      <c r="E56" s="11">
        <f t="shared" si="15"/>
        <v>194858</v>
      </c>
      <c r="F56" s="4">
        <f t="shared" si="17"/>
        <v>63.433333333333337</v>
      </c>
      <c r="G56" s="26">
        <f t="shared" si="16"/>
        <v>11499656.200000003</v>
      </c>
      <c r="H56" s="48">
        <f t="shared" si="16"/>
        <v>3</v>
      </c>
      <c r="I56" s="26">
        <f t="shared" si="16"/>
        <v>1488000</v>
      </c>
      <c r="J56" s="26">
        <f t="shared" si="16"/>
        <v>12987656.200000003</v>
      </c>
    </row>
    <row r="57" spans="1:10" x14ac:dyDescent="0.25">
      <c r="A57" s="1">
        <v>17</v>
      </c>
      <c r="B57" s="11">
        <f t="shared" si="14"/>
        <v>227469.4</v>
      </c>
      <c r="C57" s="11">
        <f t="shared" si="18"/>
        <v>166461.70000000001</v>
      </c>
      <c r="D57" s="11">
        <f t="shared" si="19"/>
        <v>191011.09999999998</v>
      </c>
      <c r="E57" s="11">
        <f t="shared" si="15"/>
        <v>202920</v>
      </c>
      <c r="F57" s="4">
        <f t="shared" si="17"/>
        <v>63.433333333333337</v>
      </c>
      <c r="G57" s="26">
        <f t="shared" si="16"/>
        <v>13052626.520000001</v>
      </c>
      <c r="H57" s="48">
        <f t="shared" si="16"/>
        <v>3</v>
      </c>
      <c r="I57" s="26">
        <f t="shared" si="16"/>
        <v>1488000</v>
      </c>
      <c r="J57" s="26">
        <f t="shared" si="16"/>
        <v>14540626.520000001</v>
      </c>
    </row>
    <row r="58" spans="1:10" x14ac:dyDescent="0.25">
      <c r="A58" s="1">
        <v>18</v>
      </c>
      <c r="B58" s="11">
        <f t="shared" si="14"/>
        <v>30145</v>
      </c>
      <c r="C58" s="11">
        <f t="shared" si="18"/>
        <v>191011.09999999998</v>
      </c>
      <c r="D58" s="11">
        <f t="shared" si="19"/>
        <v>82238.099999999977</v>
      </c>
      <c r="E58" s="11">
        <f t="shared" si="15"/>
        <v>138918</v>
      </c>
      <c r="F58" s="4">
        <f t="shared" si="17"/>
        <v>63.433333333333337</v>
      </c>
      <c r="G58" s="26">
        <f t="shared" si="16"/>
        <v>6158454.4200000018</v>
      </c>
      <c r="H58" s="48">
        <f t="shared" si="16"/>
        <v>1</v>
      </c>
      <c r="I58" s="26">
        <f t="shared" si="16"/>
        <v>496000</v>
      </c>
      <c r="J58" s="26">
        <f t="shared" si="16"/>
        <v>6654454.4200000018</v>
      </c>
    </row>
    <row r="59" spans="1:10" x14ac:dyDescent="0.25">
      <c r="A59" s="1">
        <v>19</v>
      </c>
      <c r="B59" s="11">
        <f t="shared" si="14"/>
        <v>179714</v>
      </c>
      <c r="C59" s="11">
        <f t="shared" si="18"/>
        <v>82238.099999999977</v>
      </c>
      <c r="D59" s="11">
        <f t="shared" si="19"/>
        <v>58147.099999999977</v>
      </c>
      <c r="E59" s="11">
        <f t="shared" si="15"/>
        <v>203805</v>
      </c>
      <c r="F59" s="4">
        <f t="shared" si="17"/>
        <v>63.433333333333337</v>
      </c>
      <c r="G59" s="26">
        <f t="shared" si="16"/>
        <v>4639045.3200000022</v>
      </c>
      <c r="H59" s="48">
        <f t="shared" si="16"/>
        <v>3</v>
      </c>
      <c r="I59" s="26">
        <f t="shared" si="16"/>
        <v>1488000</v>
      </c>
      <c r="J59" s="26">
        <f t="shared" si="16"/>
        <v>6127045.3200000022</v>
      </c>
    </row>
    <row r="60" spans="1:10" x14ac:dyDescent="0.25">
      <c r="A60" s="1">
        <v>20</v>
      </c>
      <c r="B60" s="11">
        <f t="shared" si="14"/>
        <v>210752</v>
      </c>
      <c r="C60" s="11">
        <f t="shared" si="18"/>
        <v>58147.099999999977</v>
      </c>
      <c r="D60" s="11">
        <f t="shared" si="19"/>
        <v>99462.099999999977</v>
      </c>
      <c r="E60" s="11">
        <f t="shared" si="15"/>
        <v>169437</v>
      </c>
      <c r="F60" s="4">
        <f t="shared" si="17"/>
        <v>63.433333333333337</v>
      </c>
      <c r="G60" s="26">
        <f t="shared" si="16"/>
        <v>7275833.8200000022</v>
      </c>
      <c r="H60" s="48">
        <f t="shared" si="16"/>
        <v>3</v>
      </c>
      <c r="I60" s="26">
        <f t="shared" si="16"/>
        <v>1488000</v>
      </c>
      <c r="J60" s="26">
        <f t="shared" si="16"/>
        <v>8763833.8200000022</v>
      </c>
    </row>
    <row r="61" spans="1:10" x14ac:dyDescent="0.25">
      <c r="A61" s="1">
        <v>21</v>
      </c>
      <c r="B61" s="11">
        <f t="shared" si="14"/>
        <v>183537.8</v>
      </c>
      <c r="C61" s="11">
        <f t="shared" si="18"/>
        <v>99462.099999999977</v>
      </c>
      <c r="D61" s="11">
        <f t="shared" si="19"/>
        <v>122002.89999999997</v>
      </c>
      <c r="E61" s="11">
        <f t="shared" si="15"/>
        <v>160997</v>
      </c>
      <c r="F61" s="4">
        <f t="shared" si="17"/>
        <v>63.433333333333337</v>
      </c>
      <c r="G61" s="26">
        <f t="shared" ref="G61:J80" si="20">G122+G186+G246</f>
        <v>8714050.0200000033</v>
      </c>
      <c r="H61" s="48">
        <f t="shared" si="20"/>
        <v>3</v>
      </c>
      <c r="I61" s="26">
        <f t="shared" si="20"/>
        <v>1488000</v>
      </c>
      <c r="J61" s="26">
        <f t="shared" si="20"/>
        <v>10202050.020000003</v>
      </c>
    </row>
    <row r="62" spans="1:10" x14ac:dyDescent="0.25">
      <c r="A62" s="1">
        <v>22</v>
      </c>
      <c r="B62" s="11">
        <f t="shared" si="14"/>
        <v>120312.8</v>
      </c>
      <c r="C62" s="11">
        <f t="shared" si="18"/>
        <v>122002.89999999997</v>
      </c>
      <c r="D62" s="11">
        <f t="shared" si="19"/>
        <v>242315.69999999995</v>
      </c>
      <c r="E62" s="11">
        <f t="shared" si="15"/>
        <v>0</v>
      </c>
      <c r="F62" s="4">
        <f t="shared" si="17"/>
        <v>63.433333333333337</v>
      </c>
      <c r="G62" s="26">
        <f t="shared" si="20"/>
        <v>16316675.220000004</v>
      </c>
      <c r="H62" s="48">
        <f t="shared" si="20"/>
        <v>2</v>
      </c>
      <c r="I62" s="26">
        <f t="shared" si="20"/>
        <v>992000</v>
      </c>
      <c r="J62" s="26">
        <f t="shared" si="20"/>
        <v>17308675.220000006</v>
      </c>
    </row>
    <row r="63" spans="1:10" x14ac:dyDescent="0.25">
      <c r="A63" s="1">
        <v>23</v>
      </c>
      <c r="B63" s="11">
        <f t="shared" si="14"/>
        <v>133139.79999999999</v>
      </c>
      <c r="C63" s="11">
        <f t="shared" si="18"/>
        <v>242315.69999999995</v>
      </c>
      <c r="D63" s="11">
        <f t="shared" si="19"/>
        <v>246212.49999999994</v>
      </c>
      <c r="E63" s="11">
        <f t="shared" si="15"/>
        <v>129243</v>
      </c>
      <c r="F63" s="4">
        <f t="shared" si="17"/>
        <v>63.433333333333337</v>
      </c>
      <c r="G63" s="26">
        <f t="shared" si="20"/>
        <v>16548324.48</v>
      </c>
      <c r="H63" s="48">
        <f t="shared" si="20"/>
        <v>3</v>
      </c>
      <c r="I63" s="26">
        <f t="shared" si="20"/>
        <v>1488000</v>
      </c>
      <c r="J63" s="26">
        <f t="shared" si="20"/>
        <v>18036324.48</v>
      </c>
    </row>
    <row r="64" spans="1:10" x14ac:dyDescent="0.25">
      <c r="A64" s="1">
        <v>24</v>
      </c>
      <c r="B64" s="11">
        <f t="shared" si="14"/>
        <v>244176.80000000002</v>
      </c>
      <c r="C64" s="11">
        <f t="shared" si="18"/>
        <v>246212.49999999994</v>
      </c>
      <c r="D64" s="11">
        <f t="shared" si="19"/>
        <v>295344.29999999993</v>
      </c>
      <c r="E64" s="11">
        <f t="shared" si="15"/>
        <v>195045</v>
      </c>
      <c r="F64" s="4">
        <f t="shared" si="17"/>
        <v>63.433333333333337</v>
      </c>
      <c r="G64" s="26">
        <f t="shared" si="20"/>
        <v>19683245.660000004</v>
      </c>
      <c r="H64" s="48">
        <f t="shared" si="20"/>
        <v>3</v>
      </c>
      <c r="I64" s="26">
        <f t="shared" si="20"/>
        <v>1488000</v>
      </c>
      <c r="J64" s="26">
        <f t="shared" si="20"/>
        <v>21171245.660000004</v>
      </c>
    </row>
    <row r="65" spans="1:18" x14ac:dyDescent="0.25">
      <c r="A65" s="1">
        <v>25</v>
      </c>
      <c r="B65" s="11">
        <f t="shared" si="14"/>
        <v>15360</v>
      </c>
      <c r="C65" s="11">
        <f t="shared" si="18"/>
        <v>295344.29999999993</v>
      </c>
      <c r="D65" s="11">
        <f t="shared" si="19"/>
        <v>107509.29999999993</v>
      </c>
      <c r="E65" s="11">
        <f t="shared" si="15"/>
        <v>203195</v>
      </c>
      <c r="F65" s="4">
        <f t="shared" si="17"/>
        <v>63.433333333333337</v>
      </c>
      <c r="G65" s="26">
        <f t="shared" si="20"/>
        <v>7758469.2600000016</v>
      </c>
      <c r="H65" s="48">
        <f t="shared" si="20"/>
        <v>2</v>
      </c>
      <c r="I65" s="26">
        <f t="shared" si="20"/>
        <v>992000</v>
      </c>
      <c r="J65" s="26">
        <f t="shared" si="20"/>
        <v>8750469.2600000016</v>
      </c>
    </row>
    <row r="66" spans="1:18" x14ac:dyDescent="0.25">
      <c r="A66" s="1">
        <v>26</v>
      </c>
      <c r="B66" s="11">
        <f t="shared" si="14"/>
        <v>172585.3</v>
      </c>
      <c r="C66" s="11">
        <f t="shared" si="18"/>
        <v>107509.29999999993</v>
      </c>
      <c r="D66" s="11">
        <f t="shared" si="19"/>
        <v>83066.599999999919</v>
      </c>
      <c r="E66" s="11">
        <f t="shared" si="15"/>
        <v>197028</v>
      </c>
      <c r="F66" s="4">
        <f t="shared" si="17"/>
        <v>63.433333333333337</v>
      </c>
      <c r="G66" s="26">
        <f t="shared" si="20"/>
        <v>6222951.0600000015</v>
      </c>
      <c r="H66" s="48">
        <f t="shared" si="20"/>
        <v>3</v>
      </c>
      <c r="I66" s="26">
        <f t="shared" si="20"/>
        <v>1488000</v>
      </c>
      <c r="J66" s="26">
        <f t="shared" si="20"/>
        <v>7710951.0600000015</v>
      </c>
    </row>
    <row r="67" spans="1:18" x14ac:dyDescent="0.25">
      <c r="A67" s="1">
        <v>27</v>
      </c>
      <c r="B67" s="11">
        <f t="shared" si="14"/>
        <v>192473.59999999998</v>
      </c>
      <c r="C67" s="11">
        <f t="shared" si="18"/>
        <v>83066.599999999919</v>
      </c>
      <c r="D67" s="11">
        <f t="shared" si="19"/>
        <v>86840.199999999895</v>
      </c>
      <c r="E67" s="11">
        <f t="shared" si="15"/>
        <v>188700</v>
      </c>
      <c r="F67" s="4">
        <f t="shared" si="17"/>
        <v>63.433333333333337</v>
      </c>
      <c r="G67" s="26">
        <f t="shared" si="20"/>
        <v>6481682.0200000014</v>
      </c>
      <c r="H67" s="48">
        <f t="shared" si="20"/>
        <v>3</v>
      </c>
      <c r="I67" s="26">
        <f t="shared" si="20"/>
        <v>1488000</v>
      </c>
      <c r="J67" s="26">
        <f t="shared" si="20"/>
        <v>7969682.0200000014</v>
      </c>
    </row>
    <row r="68" spans="1:18" x14ac:dyDescent="0.25">
      <c r="A68" s="1">
        <v>28</v>
      </c>
      <c r="B68" s="11">
        <f t="shared" si="14"/>
        <v>176993.59999999998</v>
      </c>
      <c r="C68" s="11">
        <f t="shared" si="18"/>
        <v>86840.199999999895</v>
      </c>
      <c r="D68" s="11">
        <f t="shared" si="19"/>
        <v>70357.799999999872</v>
      </c>
      <c r="E68" s="11">
        <f t="shared" si="15"/>
        <v>193476</v>
      </c>
      <c r="F68" s="4">
        <f t="shared" si="17"/>
        <v>63.433333333333337</v>
      </c>
      <c r="G68" s="26">
        <f t="shared" si="20"/>
        <v>5436120.9800000014</v>
      </c>
      <c r="H68" s="48">
        <f t="shared" si="20"/>
        <v>3</v>
      </c>
      <c r="I68" s="26">
        <f t="shared" si="20"/>
        <v>1488000</v>
      </c>
      <c r="J68" s="26">
        <f t="shared" si="20"/>
        <v>6924120.9800000023</v>
      </c>
    </row>
    <row r="69" spans="1:18" x14ac:dyDescent="0.25">
      <c r="A69" s="1">
        <v>29</v>
      </c>
      <c r="B69" s="11">
        <f t="shared" si="14"/>
        <v>183916</v>
      </c>
      <c r="C69" s="11">
        <f t="shared" si="18"/>
        <v>70357.799999999872</v>
      </c>
      <c r="D69" s="11">
        <f t="shared" si="19"/>
        <v>66664.799999999872</v>
      </c>
      <c r="E69" s="11">
        <f t="shared" si="15"/>
        <v>187609</v>
      </c>
      <c r="F69" s="4">
        <f t="shared" si="17"/>
        <v>63.433333333333337</v>
      </c>
      <c r="G69" s="26">
        <f t="shared" si="20"/>
        <v>5196743.9600000009</v>
      </c>
      <c r="H69" s="48">
        <f t="shared" si="20"/>
        <v>3</v>
      </c>
      <c r="I69" s="26">
        <f t="shared" si="20"/>
        <v>1488000</v>
      </c>
      <c r="J69" s="26">
        <f t="shared" si="20"/>
        <v>6684743.9600000018</v>
      </c>
    </row>
    <row r="70" spans="1:18" x14ac:dyDescent="0.25">
      <c r="A70" s="1">
        <v>30</v>
      </c>
      <c r="B70" s="11">
        <f t="shared" si="14"/>
        <v>196464.59999999998</v>
      </c>
      <c r="C70" s="11">
        <f t="shared" si="18"/>
        <v>66664.799999999872</v>
      </c>
      <c r="D70" s="11">
        <f t="shared" si="19"/>
        <v>73021.399999999849</v>
      </c>
      <c r="E70" s="11">
        <f t="shared" si="15"/>
        <v>190108</v>
      </c>
      <c r="F70" s="4">
        <f t="shared" si="17"/>
        <v>63.433333333333337</v>
      </c>
      <c r="G70" s="26">
        <f t="shared" si="20"/>
        <v>5583967.8200000022</v>
      </c>
      <c r="H70" s="48">
        <f t="shared" si="20"/>
        <v>3</v>
      </c>
      <c r="I70" s="26">
        <f t="shared" si="20"/>
        <v>1488000</v>
      </c>
      <c r="J70" s="26">
        <f t="shared" si="20"/>
        <v>7071967.8200000022</v>
      </c>
    </row>
    <row r="71" spans="1:18" s="35" customFormat="1" ht="15.75" thickBot="1" x14ac:dyDescent="0.3">
      <c r="A71" s="29">
        <v>31</v>
      </c>
      <c r="B71" s="11">
        <f t="shared" si="14"/>
        <v>131760</v>
      </c>
      <c r="C71" s="21">
        <f t="shared" si="18"/>
        <v>73021.399999999849</v>
      </c>
      <c r="D71" s="21">
        <f t="shared" si="19"/>
        <v>41550.399999999849</v>
      </c>
      <c r="E71" s="11">
        <f t="shared" si="15"/>
        <v>163231</v>
      </c>
      <c r="F71" s="4">
        <f t="shared" si="17"/>
        <v>63.433333333333337</v>
      </c>
      <c r="G71" s="26">
        <f t="shared" si="20"/>
        <v>3603412.5200000019</v>
      </c>
      <c r="H71" s="48">
        <f t="shared" si="20"/>
        <v>3</v>
      </c>
      <c r="I71" s="26">
        <f t="shared" si="20"/>
        <v>1488000</v>
      </c>
      <c r="J71" s="26">
        <f t="shared" si="20"/>
        <v>5091412.5200000014</v>
      </c>
      <c r="K71" s="31"/>
      <c r="L71" s="32"/>
      <c r="M71" s="28"/>
      <c r="N71" s="33"/>
      <c r="O71" s="34"/>
      <c r="R71"/>
    </row>
    <row r="72" spans="1:18" x14ac:dyDescent="0.25">
      <c r="A72" s="36">
        <v>32</v>
      </c>
      <c r="B72" s="11">
        <f t="shared" si="14"/>
        <v>112830</v>
      </c>
      <c r="C72" s="22">
        <f t="shared" si="18"/>
        <v>41550.399999999849</v>
      </c>
      <c r="D72" s="22">
        <f t="shared" si="19"/>
        <v>118903.39999999985</v>
      </c>
      <c r="E72" s="11">
        <f t="shared" si="15"/>
        <v>35477</v>
      </c>
      <c r="F72" s="4">
        <f t="shared" si="17"/>
        <v>63.433333333333337</v>
      </c>
      <c r="G72" s="26">
        <f t="shared" si="20"/>
        <v>8514840.2200000025</v>
      </c>
      <c r="H72" s="48">
        <f t="shared" si="20"/>
        <v>3</v>
      </c>
      <c r="I72" s="26">
        <f t="shared" si="20"/>
        <v>1488000</v>
      </c>
      <c r="J72" s="26">
        <f t="shared" si="20"/>
        <v>10002840.220000003</v>
      </c>
    </row>
    <row r="73" spans="1:18" x14ac:dyDescent="0.25">
      <c r="A73" s="1">
        <v>33</v>
      </c>
      <c r="B73" s="11">
        <f t="shared" ref="B73:B92" si="21">B134+B198+B258</f>
        <v>71540</v>
      </c>
      <c r="C73" s="11">
        <f t="shared" si="18"/>
        <v>118903.39999999985</v>
      </c>
      <c r="D73" s="11">
        <f t="shared" si="19"/>
        <v>58790.399999999849</v>
      </c>
      <c r="E73" s="11">
        <f t="shared" ref="E73:E92" si="22">E134+E198+E258</f>
        <v>131653</v>
      </c>
      <c r="F73" s="4">
        <f t="shared" si="17"/>
        <v>63.433333333333337</v>
      </c>
      <c r="G73" s="26">
        <f t="shared" si="20"/>
        <v>4698084.8200000022</v>
      </c>
      <c r="H73" s="48">
        <f t="shared" si="20"/>
        <v>3</v>
      </c>
      <c r="I73" s="26">
        <f t="shared" si="20"/>
        <v>1488000</v>
      </c>
      <c r="J73" s="26">
        <f t="shared" si="20"/>
        <v>6186084.8200000022</v>
      </c>
    </row>
    <row r="74" spans="1:18" x14ac:dyDescent="0.25">
      <c r="A74" s="1">
        <v>34</v>
      </c>
      <c r="B74" s="11">
        <f t="shared" si="21"/>
        <v>95221.4</v>
      </c>
      <c r="C74" s="11">
        <f t="shared" si="18"/>
        <v>58790.399999999849</v>
      </c>
      <c r="D74" s="11">
        <f t="shared" si="19"/>
        <v>120595.79999999984</v>
      </c>
      <c r="E74" s="11">
        <f t="shared" si="22"/>
        <v>33416</v>
      </c>
      <c r="F74" s="4">
        <f t="shared" si="17"/>
        <v>63.433333333333337</v>
      </c>
      <c r="G74" s="26">
        <f t="shared" si="20"/>
        <v>8627399.2200000025</v>
      </c>
      <c r="H74" s="48">
        <f t="shared" si="20"/>
        <v>3</v>
      </c>
      <c r="I74" s="26">
        <f t="shared" si="20"/>
        <v>1488000</v>
      </c>
      <c r="J74" s="26">
        <f t="shared" si="20"/>
        <v>10115399.220000003</v>
      </c>
    </row>
    <row r="75" spans="1:18" x14ac:dyDescent="0.25">
      <c r="A75" s="1">
        <v>35</v>
      </c>
      <c r="B75" s="11">
        <f t="shared" si="21"/>
        <v>131390</v>
      </c>
      <c r="C75" s="11">
        <f t="shared" si="18"/>
        <v>120595.79999999984</v>
      </c>
      <c r="D75" s="11">
        <f t="shared" si="19"/>
        <v>85437.799999999843</v>
      </c>
      <c r="E75" s="11">
        <f t="shared" si="22"/>
        <v>166548</v>
      </c>
      <c r="F75" s="4">
        <f t="shared" si="17"/>
        <v>63.433333333333337</v>
      </c>
      <c r="G75" s="26">
        <f t="shared" si="20"/>
        <v>6403428.5200000023</v>
      </c>
      <c r="H75" s="48">
        <f t="shared" si="20"/>
        <v>3</v>
      </c>
      <c r="I75" s="26">
        <f t="shared" si="20"/>
        <v>1488000</v>
      </c>
      <c r="J75" s="26">
        <f t="shared" si="20"/>
        <v>7891428.5200000023</v>
      </c>
    </row>
    <row r="76" spans="1:18" x14ac:dyDescent="0.25">
      <c r="A76" s="1">
        <v>36</v>
      </c>
      <c r="B76" s="11">
        <f t="shared" si="21"/>
        <v>226320</v>
      </c>
      <c r="C76" s="11">
        <f t="shared" si="18"/>
        <v>85437.799999999843</v>
      </c>
      <c r="D76" s="11">
        <f t="shared" si="19"/>
        <v>120475.79999999981</v>
      </c>
      <c r="E76" s="11">
        <f t="shared" si="22"/>
        <v>191282</v>
      </c>
      <c r="F76" s="4">
        <f t="shared" si="17"/>
        <v>63.433333333333337</v>
      </c>
      <c r="G76" s="26">
        <f t="shared" si="20"/>
        <v>8611897.7200000025</v>
      </c>
      <c r="H76" s="48">
        <f t="shared" si="20"/>
        <v>3</v>
      </c>
      <c r="I76" s="26">
        <f t="shared" si="20"/>
        <v>1488000</v>
      </c>
      <c r="J76" s="26">
        <f t="shared" si="20"/>
        <v>10099897.720000003</v>
      </c>
    </row>
    <row r="77" spans="1:18" x14ac:dyDescent="0.25">
      <c r="A77" s="1">
        <v>37</v>
      </c>
      <c r="B77" s="11">
        <f t="shared" si="21"/>
        <v>242618.6</v>
      </c>
      <c r="C77" s="11">
        <f t="shared" si="18"/>
        <v>120475.79999999981</v>
      </c>
      <c r="D77" s="11">
        <f t="shared" si="19"/>
        <v>165372.39999999979</v>
      </c>
      <c r="E77" s="11">
        <f t="shared" si="22"/>
        <v>197722</v>
      </c>
      <c r="F77" s="4">
        <f t="shared" si="17"/>
        <v>63.433333333333337</v>
      </c>
      <c r="G77" s="26">
        <f t="shared" si="20"/>
        <v>11479854.32</v>
      </c>
      <c r="H77" s="48">
        <f t="shared" si="20"/>
        <v>3</v>
      </c>
      <c r="I77" s="26">
        <f t="shared" si="20"/>
        <v>1488000</v>
      </c>
      <c r="J77" s="26">
        <f t="shared" si="20"/>
        <v>12967854.32</v>
      </c>
    </row>
    <row r="78" spans="1:18" x14ac:dyDescent="0.25">
      <c r="A78" s="1">
        <v>38</v>
      </c>
      <c r="B78" s="11">
        <f t="shared" si="21"/>
        <v>153880</v>
      </c>
      <c r="C78" s="11">
        <f t="shared" si="18"/>
        <v>165372.39999999979</v>
      </c>
      <c r="D78" s="11">
        <f t="shared" si="19"/>
        <v>127210.39999999979</v>
      </c>
      <c r="E78" s="11">
        <f t="shared" si="22"/>
        <v>192042</v>
      </c>
      <c r="F78" s="4">
        <f t="shared" si="17"/>
        <v>63.433333333333337</v>
      </c>
      <c r="G78" s="26">
        <f t="shared" si="20"/>
        <v>9023287.5200000014</v>
      </c>
      <c r="H78" s="48">
        <f t="shared" si="20"/>
        <v>3</v>
      </c>
      <c r="I78" s="26">
        <f t="shared" si="20"/>
        <v>1488000</v>
      </c>
      <c r="J78" s="26">
        <f t="shared" si="20"/>
        <v>10511287.520000003</v>
      </c>
    </row>
    <row r="79" spans="1:18" x14ac:dyDescent="0.25">
      <c r="A79" s="1">
        <v>39</v>
      </c>
      <c r="B79" s="11">
        <f t="shared" si="21"/>
        <v>245108</v>
      </c>
      <c r="C79" s="11">
        <f t="shared" si="18"/>
        <v>127210.39999999979</v>
      </c>
      <c r="D79" s="11">
        <f t="shared" si="19"/>
        <v>170050.39999999979</v>
      </c>
      <c r="E79" s="11">
        <f t="shared" si="22"/>
        <v>202268</v>
      </c>
      <c r="F79" s="4">
        <f t="shared" si="17"/>
        <v>63.433333333333337</v>
      </c>
      <c r="G79" s="26">
        <f t="shared" si="20"/>
        <v>11743137.620000001</v>
      </c>
      <c r="H79" s="48">
        <f t="shared" si="20"/>
        <v>3</v>
      </c>
      <c r="I79" s="26">
        <f t="shared" si="20"/>
        <v>1488000</v>
      </c>
      <c r="J79" s="26">
        <f t="shared" si="20"/>
        <v>13231137.620000001</v>
      </c>
    </row>
    <row r="80" spans="1:18" x14ac:dyDescent="0.25">
      <c r="A80" s="1">
        <v>40</v>
      </c>
      <c r="B80" s="11">
        <f t="shared" si="21"/>
        <v>80774</v>
      </c>
      <c r="C80" s="11">
        <f t="shared" si="18"/>
        <v>170050.39999999979</v>
      </c>
      <c r="D80" s="11">
        <f t="shared" si="19"/>
        <v>119106.39999999979</v>
      </c>
      <c r="E80" s="11">
        <f t="shared" si="22"/>
        <v>131718</v>
      </c>
      <c r="F80" s="4">
        <f t="shared" si="17"/>
        <v>63.433333333333337</v>
      </c>
      <c r="G80" s="26">
        <f t="shared" si="20"/>
        <v>8495615.9200000018</v>
      </c>
      <c r="H80" s="48">
        <f t="shared" si="20"/>
        <v>3</v>
      </c>
      <c r="I80" s="26">
        <f t="shared" si="20"/>
        <v>1488000</v>
      </c>
      <c r="J80" s="26">
        <f t="shared" si="20"/>
        <v>9983615.9200000018</v>
      </c>
    </row>
    <row r="81" spans="1:10" x14ac:dyDescent="0.25">
      <c r="A81" s="1">
        <v>41</v>
      </c>
      <c r="B81" s="11">
        <f t="shared" si="21"/>
        <v>203740</v>
      </c>
      <c r="C81" s="11">
        <f t="shared" si="18"/>
        <v>119106.39999999979</v>
      </c>
      <c r="D81" s="11">
        <f>C81+B81-E81</f>
        <v>193229.39999999979</v>
      </c>
      <c r="E81" s="11">
        <f t="shared" si="22"/>
        <v>129617</v>
      </c>
      <c r="F81" s="4">
        <f t="shared" si="17"/>
        <v>63.433333333333337</v>
      </c>
      <c r="G81" s="26">
        <f t="shared" ref="G81:J92" si="23">G142+G206+G266</f>
        <v>13199453.320000002</v>
      </c>
      <c r="H81" s="48">
        <f t="shared" si="23"/>
        <v>3</v>
      </c>
      <c r="I81" s="26">
        <f t="shared" si="23"/>
        <v>1488000</v>
      </c>
      <c r="J81" s="26">
        <f t="shared" si="23"/>
        <v>14687453.320000002</v>
      </c>
    </row>
    <row r="82" spans="1:10" x14ac:dyDescent="0.25">
      <c r="A82" s="1">
        <v>42</v>
      </c>
      <c r="B82" s="11">
        <f t="shared" si="21"/>
        <v>163270</v>
      </c>
      <c r="C82" s="11">
        <f t="shared" si="18"/>
        <v>193229.39999999979</v>
      </c>
      <c r="D82" s="11">
        <f>C82+B82-E82</f>
        <v>198584.39999999979</v>
      </c>
      <c r="E82" s="11">
        <f t="shared" si="22"/>
        <v>157915</v>
      </c>
      <c r="F82" s="4">
        <f t="shared" si="17"/>
        <v>63.433333333333337</v>
      </c>
      <c r="G82" s="26">
        <f t="shared" si="23"/>
        <v>13536257.320000002</v>
      </c>
      <c r="H82" s="48">
        <f t="shared" si="23"/>
        <v>3</v>
      </c>
      <c r="I82" s="26">
        <f t="shared" si="23"/>
        <v>1488000</v>
      </c>
      <c r="J82" s="26">
        <f t="shared" si="23"/>
        <v>15024257.320000002</v>
      </c>
    </row>
    <row r="83" spans="1:10" x14ac:dyDescent="0.25">
      <c r="A83" s="1">
        <v>43</v>
      </c>
      <c r="B83" s="11">
        <f t="shared" si="21"/>
        <v>10340</v>
      </c>
      <c r="C83" s="11">
        <f t="shared" si="18"/>
        <v>198584.39999999979</v>
      </c>
      <c r="D83" s="11">
        <f>C83+B83-E83</f>
        <v>208924.39999999979</v>
      </c>
      <c r="E83" s="11">
        <f t="shared" si="22"/>
        <v>0</v>
      </c>
      <c r="F83" s="4">
        <f t="shared" si="17"/>
        <v>63.433333333333337</v>
      </c>
      <c r="G83" s="26">
        <f t="shared" si="23"/>
        <v>14188991.320000002</v>
      </c>
      <c r="H83" s="48">
        <f t="shared" si="23"/>
        <v>2</v>
      </c>
      <c r="I83" s="26">
        <f t="shared" si="23"/>
        <v>992000</v>
      </c>
      <c r="J83" s="26">
        <f t="shared" si="23"/>
        <v>15180991.320000002</v>
      </c>
    </row>
    <row r="84" spans="1:10" x14ac:dyDescent="0.25">
      <c r="A84" s="1">
        <v>44</v>
      </c>
      <c r="B84" s="11">
        <f t="shared" si="21"/>
        <v>144791.79999999999</v>
      </c>
      <c r="C84" s="11">
        <f t="shared" si="18"/>
        <v>208924.39999999979</v>
      </c>
      <c r="D84" s="11">
        <f>C84+B84-E84</f>
        <v>194307.19999999978</v>
      </c>
      <c r="E84" s="11">
        <f t="shared" si="22"/>
        <v>159409</v>
      </c>
      <c r="F84" s="4">
        <f t="shared" si="17"/>
        <v>63.433333333333337</v>
      </c>
      <c r="G84" s="26">
        <f t="shared" si="23"/>
        <v>13271483.32</v>
      </c>
      <c r="H84" s="48">
        <f t="shared" si="23"/>
        <v>3</v>
      </c>
      <c r="I84" s="26">
        <f t="shared" si="23"/>
        <v>1488000</v>
      </c>
      <c r="J84" s="26">
        <f t="shared" si="23"/>
        <v>14759483.32</v>
      </c>
    </row>
    <row r="85" spans="1:10" x14ac:dyDescent="0.25">
      <c r="A85" s="1">
        <v>45</v>
      </c>
      <c r="B85" s="11">
        <f t="shared" si="21"/>
        <v>168330</v>
      </c>
      <c r="C85" s="11">
        <f t="shared" si="18"/>
        <v>194307.19999999978</v>
      </c>
      <c r="D85" s="11">
        <f t="shared" si="19"/>
        <v>140412.19999999978</v>
      </c>
      <c r="E85" s="11">
        <f t="shared" si="22"/>
        <v>222225</v>
      </c>
      <c r="F85" s="4">
        <f t="shared" si="17"/>
        <v>63.433333333333337</v>
      </c>
      <c r="G85" s="26">
        <f t="shared" si="23"/>
        <v>9859106.5200000014</v>
      </c>
      <c r="H85" s="48">
        <f t="shared" si="23"/>
        <v>3</v>
      </c>
      <c r="I85" s="26">
        <f t="shared" si="23"/>
        <v>1488000</v>
      </c>
      <c r="J85" s="26">
        <f t="shared" si="23"/>
        <v>11347106.520000001</v>
      </c>
    </row>
    <row r="86" spans="1:10" x14ac:dyDescent="0.25">
      <c r="A86" s="1">
        <v>46</v>
      </c>
      <c r="B86" s="11">
        <f t="shared" si="21"/>
        <v>250406.2</v>
      </c>
      <c r="C86" s="11">
        <f t="shared" si="18"/>
        <v>140412.19999999978</v>
      </c>
      <c r="D86" s="11">
        <f>C86+B86-E86</f>
        <v>158263.39999999979</v>
      </c>
      <c r="E86" s="11">
        <f t="shared" si="22"/>
        <v>232555</v>
      </c>
      <c r="F86" s="4">
        <f t="shared" si="17"/>
        <v>63.433333333333337</v>
      </c>
      <c r="G86" s="26">
        <f t="shared" si="23"/>
        <v>11005038.540000003</v>
      </c>
      <c r="H86" s="48">
        <f t="shared" si="23"/>
        <v>3</v>
      </c>
      <c r="I86" s="26">
        <f t="shared" si="23"/>
        <v>1488000</v>
      </c>
      <c r="J86" s="26">
        <f t="shared" si="23"/>
        <v>12493038.540000003</v>
      </c>
    </row>
    <row r="87" spans="1:10" x14ac:dyDescent="0.25">
      <c r="A87" s="1">
        <v>47</v>
      </c>
      <c r="B87" s="11">
        <f t="shared" si="21"/>
        <v>129702.39999999999</v>
      </c>
      <c r="C87" s="11">
        <f t="shared" si="18"/>
        <v>158263.39999999979</v>
      </c>
      <c r="D87" s="11">
        <f>C87+B87-E87</f>
        <v>86250.799999999814</v>
      </c>
      <c r="E87" s="11">
        <f t="shared" si="22"/>
        <v>201715</v>
      </c>
      <c r="F87" s="4">
        <f t="shared" si="17"/>
        <v>63.433333333333337</v>
      </c>
      <c r="G87" s="26">
        <f t="shared" si="23"/>
        <v>6430136.1400000034</v>
      </c>
      <c r="H87" s="48">
        <f t="shared" si="23"/>
        <v>3</v>
      </c>
      <c r="I87" s="26">
        <f t="shared" si="23"/>
        <v>1488000</v>
      </c>
      <c r="J87" s="26">
        <f t="shared" si="23"/>
        <v>7918136.1400000034</v>
      </c>
    </row>
    <row r="88" spans="1:10" x14ac:dyDescent="0.25">
      <c r="A88" s="1">
        <v>48</v>
      </c>
      <c r="B88" s="11">
        <f t="shared" si="21"/>
        <v>27890</v>
      </c>
      <c r="C88" s="11">
        <f t="shared" si="18"/>
        <v>86250.799999999814</v>
      </c>
      <c r="D88" s="11">
        <f>C88+B88-E88</f>
        <v>114140.79999999981</v>
      </c>
      <c r="E88" s="11">
        <f t="shared" si="22"/>
        <v>0</v>
      </c>
      <c r="F88" s="4">
        <f t="shared" si="17"/>
        <v>63.433333333333337</v>
      </c>
      <c r="G88" s="26">
        <f t="shared" si="23"/>
        <v>8187206.1400000034</v>
      </c>
      <c r="H88" s="48">
        <f t="shared" si="23"/>
        <v>1</v>
      </c>
      <c r="I88" s="26">
        <f t="shared" si="23"/>
        <v>496000</v>
      </c>
      <c r="J88" s="26">
        <f t="shared" si="23"/>
        <v>8683206.1400000043</v>
      </c>
    </row>
    <row r="89" spans="1:10" x14ac:dyDescent="0.25">
      <c r="A89" s="1">
        <v>49</v>
      </c>
      <c r="B89" s="11">
        <f t="shared" si="21"/>
        <v>0</v>
      </c>
      <c r="C89" s="11">
        <f t="shared" si="18"/>
        <v>114140.79999999981</v>
      </c>
      <c r="D89" s="11">
        <f>C89+B89-E89</f>
        <v>114140.79999999981</v>
      </c>
      <c r="E89" s="11">
        <f t="shared" si="22"/>
        <v>0</v>
      </c>
      <c r="F89" s="4">
        <f t="shared" si="17"/>
        <v>63.433333333333337</v>
      </c>
      <c r="G89" s="26">
        <f t="shared" si="23"/>
        <v>8187206.1400000034</v>
      </c>
      <c r="H89" s="48">
        <f t="shared" si="23"/>
        <v>0</v>
      </c>
      <c r="I89" s="26">
        <f t="shared" si="23"/>
        <v>0</v>
      </c>
      <c r="J89" s="26">
        <f t="shared" si="23"/>
        <v>8187206.1400000034</v>
      </c>
    </row>
    <row r="90" spans="1:10" x14ac:dyDescent="0.25">
      <c r="A90" s="1">
        <v>50</v>
      </c>
      <c r="B90" s="11">
        <f t="shared" si="21"/>
        <v>83230</v>
      </c>
      <c r="C90" s="11">
        <f t="shared" si="18"/>
        <v>114140.79999999981</v>
      </c>
      <c r="D90" s="11">
        <f t="shared" si="19"/>
        <v>35961.799999999814</v>
      </c>
      <c r="E90" s="11">
        <f t="shared" si="22"/>
        <v>161409</v>
      </c>
      <c r="F90" s="4">
        <f t="shared" si="17"/>
        <v>63.433333333333337</v>
      </c>
      <c r="G90" s="26">
        <f t="shared" si="23"/>
        <v>3240219.240000003</v>
      </c>
      <c r="H90" s="48">
        <f t="shared" si="23"/>
        <v>2</v>
      </c>
      <c r="I90" s="26">
        <f t="shared" si="23"/>
        <v>992000</v>
      </c>
      <c r="J90" s="26">
        <f t="shared" si="23"/>
        <v>4232219.240000003</v>
      </c>
    </row>
    <row r="91" spans="1:10" x14ac:dyDescent="0.25">
      <c r="A91" s="1">
        <v>51</v>
      </c>
      <c r="B91" s="11">
        <f t="shared" si="21"/>
        <v>0</v>
      </c>
      <c r="C91" s="11">
        <f t="shared" si="18"/>
        <v>35961.799999999814</v>
      </c>
      <c r="D91" s="11">
        <f t="shared" si="19"/>
        <v>6109.7999999998137</v>
      </c>
      <c r="E91" s="11">
        <f t="shared" si="22"/>
        <v>29852</v>
      </c>
      <c r="F91" s="4">
        <f t="shared" si="17"/>
        <v>63.433333333333337</v>
      </c>
      <c r="G91" s="26">
        <f t="shared" si="23"/>
        <v>1346172.3400000033</v>
      </c>
      <c r="H91" s="48">
        <f t="shared" si="23"/>
        <v>0</v>
      </c>
      <c r="I91" s="26">
        <f t="shared" si="23"/>
        <v>0</v>
      </c>
      <c r="J91" s="26">
        <f t="shared" si="23"/>
        <v>1346172.3400000033</v>
      </c>
    </row>
    <row r="92" spans="1:10" x14ac:dyDescent="0.25">
      <c r="A92" s="1">
        <v>52</v>
      </c>
      <c r="B92" s="11">
        <f t="shared" si="21"/>
        <v>0</v>
      </c>
      <c r="C92" s="11">
        <f t="shared" si="18"/>
        <v>6109.7999999998137</v>
      </c>
      <c r="D92" s="11">
        <f t="shared" si="19"/>
        <v>6109.7999999998137</v>
      </c>
      <c r="E92" s="11">
        <f t="shared" si="22"/>
        <v>0</v>
      </c>
      <c r="F92" s="4">
        <f t="shared" si="17"/>
        <v>63.433333333333337</v>
      </c>
      <c r="G92" s="26">
        <f t="shared" si="23"/>
        <v>1346172.3400000033</v>
      </c>
      <c r="H92" s="48">
        <f t="shared" si="23"/>
        <v>0</v>
      </c>
      <c r="I92" s="26">
        <f t="shared" si="23"/>
        <v>0</v>
      </c>
      <c r="J92" s="26">
        <f t="shared" si="23"/>
        <v>1346172.3400000033</v>
      </c>
    </row>
    <row r="93" spans="1:10" x14ac:dyDescent="0.25">
      <c r="A93" s="16" t="s">
        <v>34</v>
      </c>
      <c r="B93" s="16"/>
      <c r="C93" s="16"/>
      <c r="D93" s="16"/>
      <c r="E93" s="16"/>
      <c r="F93" s="38"/>
      <c r="G93" s="38">
        <f>SUM(G41:G92)</f>
        <v>482761837.99999988</v>
      </c>
      <c r="H93" s="16"/>
      <c r="I93" s="39">
        <f>SUM(I41:I92)</f>
        <v>67952000</v>
      </c>
      <c r="J93" s="39">
        <f>SUM(J41:J92)</f>
        <v>550713838.00000012</v>
      </c>
    </row>
    <row r="94" spans="1:10" x14ac:dyDescent="0.25">
      <c r="G94" s="34">
        <f>G154+G218+G278</f>
        <v>482761838</v>
      </c>
      <c r="H94">
        <f>SUM(H41:H92)</f>
        <v>137</v>
      </c>
      <c r="I94" s="34">
        <f>I154+I218+I278</f>
        <v>67952000</v>
      </c>
      <c r="J94" s="34">
        <f>J154+J218+J278</f>
        <v>550713838.00000012</v>
      </c>
    </row>
    <row r="95" spans="1:10" x14ac:dyDescent="0.25">
      <c r="B95" s="40">
        <f>MAX(B41:B92)</f>
        <v>258437</v>
      </c>
    </row>
    <row r="97" spans="1:19" x14ac:dyDescent="0.25">
      <c r="J97" s="41">
        <v>100000000</v>
      </c>
    </row>
    <row r="98" spans="1:19" x14ac:dyDescent="0.25">
      <c r="C98" s="24"/>
      <c r="J98" s="34">
        <f>J93-J97</f>
        <v>450713838.00000012</v>
      </c>
    </row>
    <row r="99" spans="1:19" x14ac:dyDescent="0.25">
      <c r="J99" s="42">
        <f>J98/J93</f>
        <v>0.81841749180815027</v>
      </c>
    </row>
    <row r="100" spans="1:19" s="18" customFormat="1" x14ac:dyDescent="0.25">
      <c r="A100" s="46" t="s">
        <v>115</v>
      </c>
    </row>
    <row r="101" spans="1:19" x14ac:dyDescent="0.25">
      <c r="A101" s="16" t="s">
        <v>105</v>
      </c>
      <c r="B101" s="16" t="s">
        <v>106</v>
      </c>
      <c r="C101" s="16" t="s">
        <v>107</v>
      </c>
      <c r="D101" s="16" t="s">
        <v>108</v>
      </c>
      <c r="E101" s="16" t="s">
        <v>97</v>
      </c>
      <c r="F101" s="16" t="s">
        <v>109</v>
      </c>
      <c r="G101" s="38" t="s">
        <v>110</v>
      </c>
      <c r="H101" s="16" t="s">
        <v>111</v>
      </c>
      <c r="I101" s="16" t="s">
        <v>112</v>
      </c>
      <c r="J101" s="16" t="s">
        <v>113</v>
      </c>
    </row>
    <row r="102" spans="1:19" x14ac:dyDescent="0.25">
      <c r="A102" s="1">
        <v>1</v>
      </c>
      <c r="B102" s="11">
        <f>SUMIF('Revisi H Sebelum'!$S$415:$S$779,'Revisi M Sebelum'!A102,'Revisi H Sebelum'!$B$415:$B$779)</f>
        <v>127951</v>
      </c>
      <c r="C102" s="11">
        <f>M102</f>
        <v>30500</v>
      </c>
      <c r="D102" s="11">
        <f>C102+B102-E102</f>
        <v>92613</v>
      </c>
      <c r="E102" s="11">
        <f>'Revisi Demand'!G2</f>
        <v>65838</v>
      </c>
      <c r="F102" s="4">
        <f t="shared" ref="F102:F133" si="24">$M$103</f>
        <v>64</v>
      </c>
      <c r="G102" s="25">
        <f>D102*F102</f>
        <v>5927232</v>
      </c>
      <c r="H102" s="1">
        <f>IF(B102=0,0,1)</f>
        <v>1</v>
      </c>
      <c r="I102" s="26">
        <f t="shared" ref="I102:I133" si="25">H102*$M$104</f>
        <v>496000</v>
      </c>
      <c r="J102" s="26">
        <f>G102+I102</f>
        <v>6423232</v>
      </c>
      <c r="L102" s="13" t="s">
        <v>107</v>
      </c>
      <c r="M102">
        <v>30500</v>
      </c>
      <c r="S102" s="8"/>
    </row>
    <row r="103" spans="1:19" x14ac:dyDescent="0.25">
      <c r="A103" s="1">
        <v>2</v>
      </c>
      <c r="B103" s="11">
        <f>SUMIF('Revisi H Sebelum'!$S$415:$S$779,'Revisi M Sebelum'!A103,'Revisi H Sebelum'!$B$415:$B$779)</f>
        <v>39394.5</v>
      </c>
      <c r="C103" s="11">
        <f>D102</f>
        <v>92613</v>
      </c>
      <c r="D103" s="11">
        <f t="shared" ref="D103:D153" si="26">C103+B103-E103</f>
        <v>58009.5</v>
      </c>
      <c r="E103" s="11">
        <f>'Revisi Demand'!G3</f>
        <v>73998</v>
      </c>
      <c r="F103" s="4">
        <f t="shared" si="24"/>
        <v>64</v>
      </c>
      <c r="G103" s="25">
        <f t="shared" ref="G103:G153" si="27">D103*F103</f>
        <v>3712608</v>
      </c>
      <c r="H103" s="1">
        <f t="shared" ref="H103:H153" si="28">IF(B103=0,0,1)</f>
        <v>1</v>
      </c>
      <c r="I103" s="26">
        <f t="shared" si="25"/>
        <v>496000</v>
      </c>
      <c r="J103" s="26">
        <f t="shared" ref="J103:J153" si="29">G103+I103</f>
        <v>4208608</v>
      </c>
      <c r="L103" s="13" t="s">
        <v>0</v>
      </c>
      <c r="M103" s="8">
        <f>'Revisi Identifikasi Biaya'!B11</f>
        <v>64</v>
      </c>
      <c r="S103" s="8"/>
    </row>
    <row r="104" spans="1:19" x14ac:dyDescent="0.25">
      <c r="A104" s="1">
        <v>3</v>
      </c>
      <c r="B104" s="11">
        <f>SUMIF('Revisi H Sebelum'!$S$415:$S$779,'Revisi M Sebelum'!A104,'Revisi H Sebelum'!$B$415:$B$779)</f>
        <v>58039.5</v>
      </c>
      <c r="C104" s="11">
        <f t="shared" ref="C104:C153" si="30">D103</f>
        <v>58009.5</v>
      </c>
      <c r="D104" s="11">
        <f t="shared" si="26"/>
        <v>39925</v>
      </c>
      <c r="E104" s="11">
        <f>'Revisi Demand'!G4</f>
        <v>76124</v>
      </c>
      <c r="F104" s="4">
        <f t="shared" si="24"/>
        <v>64</v>
      </c>
      <c r="G104" s="25">
        <f t="shared" si="27"/>
        <v>2555200</v>
      </c>
      <c r="H104" s="1">
        <f t="shared" si="28"/>
        <v>1</v>
      </c>
      <c r="I104" s="26">
        <f t="shared" si="25"/>
        <v>496000</v>
      </c>
      <c r="J104" s="26">
        <f t="shared" si="29"/>
        <v>3051200</v>
      </c>
      <c r="L104" s="13" t="s">
        <v>21</v>
      </c>
      <c r="M104" s="28">
        <v>496000</v>
      </c>
      <c r="S104" s="8"/>
    </row>
    <row r="105" spans="1:19" x14ac:dyDescent="0.25">
      <c r="A105" s="1">
        <v>4</v>
      </c>
      <c r="B105" s="11">
        <f>SUMIF('Revisi H Sebelum'!$S$415:$S$779,'Revisi M Sebelum'!A105,'Revisi H Sebelum'!$B$415:$B$779)</f>
        <v>75346</v>
      </c>
      <c r="C105" s="11">
        <f t="shared" si="30"/>
        <v>39925</v>
      </c>
      <c r="D105" s="11">
        <f t="shared" si="26"/>
        <v>32280</v>
      </c>
      <c r="E105" s="11">
        <f>'Revisi Demand'!G5</f>
        <v>82991</v>
      </c>
      <c r="F105" s="4">
        <f t="shared" si="24"/>
        <v>64</v>
      </c>
      <c r="G105" s="25">
        <f t="shared" si="27"/>
        <v>2065920</v>
      </c>
      <c r="H105" s="1">
        <f t="shared" si="28"/>
        <v>1</v>
      </c>
      <c r="I105" s="26">
        <f t="shared" si="25"/>
        <v>496000</v>
      </c>
      <c r="J105" s="26">
        <f t="shared" si="29"/>
        <v>2561920</v>
      </c>
      <c r="S105" s="8"/>
    </row>
    <row r="106" spans="1:19" x14ac:dyDescent="0.25">
      <c r="A106" s="1">
        <v>5</v>
      </c>
      <c r="B106" s="11">
        <f>SUMIF('Revisi H Sebelum'!$S$415:$S$779,'Revisi M Sebelum'!A106,'Revisi H Sebelum'!$B$415:$B$779)</f>
        <v>73565</v>
      </c>
      <c r="C106" s="11">
        <f t="shared" si="30"/>
        <v>32280</v>
      </c>
      <c r="D106" s="11">
        <f t="shared" si="26"/>
        <v>33832</v>
      </c>
      <c r="E106" s="11">
        <f>'Revisi Demand'!G6</f>
        <v>72013</v>
      </c>
      <c r="F106" s="4">
        <f t="shared" si="24"/>
        <v>64</v>
      </c>
      <c r="G106" s="25">
        <f t="shared" si="27"/>
        <v>2165248</v>
      </c>
      <c r="H106" s="1">
        <f t="shared" si="28"/>
        <v>1</v>
      </c>
      <c r="I106" s="26">
        <f t="shared" si="25"/>
        <v>496000</v>
      </c>
      <c r="J106" s="26">
        <f t="shared" si="29"/>
        <v>2661248</v>
      </c>
      <c r="L106" s="24"/>
      <c r="S106" s="8"/>
    </row>
    <row r="107" spans="1:19" x14ac:dyDescent="0.25">
      <c r="A107" s="1">
        <v>6</v>
      </c>
      <c r="B107" s="11">
        <f>SUMIF('Revisi H Sebelum'!$S$415:$S$779,'Revisi M Sebelum'!A107,'Revisi H Sebelum'!$B$415:$B$779)</f>
        <v>7200</v>
      </c>
      <c r="C107" s="11">
        <f t="shared" si="30"/>
        <v>33832</v>
      </c>
      <c r="D107" s="11">
        <f t="shared" si="26"/>
        <v>16621</v>
      </c>
      <c r="E107" s="11">
        <f>'Revisi Demand'!G7</f>
        <v>24411</v>
      </c>
      <c r="F107" s="4">
        <f t="shared" si="24"/>
        <v>64</v>
      </c>
      <c r="G107" s="25">
        <f t="shared" si="27"/>
        <v>1063744</v>
      </c>
      <c r="H107" s="1">
        <f t="shared" si="28"/>
        <v>1</v>
      </c>
      <c r="I107" s="26">
        <f t="shared" si="25"/>
        <v>496000</v>
      </c>
      <c r="J107" s="26">
        <f t="shared" si="29"/>
        <v>1559744</v>
      </c>
      <c r="L107" s="24"/>
      <c r="S107" s="8"/>
    </row>
    <row r="108" spans="1:19" x14ac:dyDescent="0.25">
      <c r="A108" s="1">
        <v>7</v>
      </c>
      <c r="B108" s="11">
        <f>SUMIF('Revisi H Sebelum'!$S$415:$S$779,'Revisi M Sebelum'!A108,'Revisi H Sebelum'!$B$415:$B$779)</f>
        <v>0</v>
      </c>
      <c r="C108" s="11">
        <f t="shared" si="30"/>
        <v>16621</v>
      </c>
      <c r="D108" s="11">
        <f t="shared" si="26"/>
        <v>16621</v>
      </c>
      <c r="E108" s="11">
        <f>'Revisi Demand'!G8</f>
        <v>0</v>
      </c>
      <c r="F108" s="4">
        <f t="shared" si="24"/>
        <v>64</v>
      </c>
      <c r="G108" s="25">
        <f t="shared" si="27"/>
        <v>1063744</v>
      </c>
      <c r="H108" s="1">
        <f t="shared" si="28"/>
        <v>0</v>
      </c>
      <c r="I108" s="26">
        <f t="shared" si="25"/>
        <v>0</v>
      </c>
      <c r="J108" s="26">
        <f t="shared" si="29"/>
        <v>1063744</v>
      </c>
      <c r="S108" s="8"/>
    </row>
    <row r="109" spans="1:19" x14ac:dyDescent="0.25">
      <c r="A109" s="1">
        <v>8</v>
      </c>
      <c r="B109" s="11">
        <f>SUMIF('Revisi H Sebelum'!$S$415:$S$779,'Revisi M Sebelum'!A109,'Revisi H Sebelum'!$B$415:$B$779)</f>
        <v>66804</v>
      </c>
      <c r="C109" s="11">
        <f t="shared" si="30"/>
        <v>16621</v>
      </c>
      <c r="D109" s="11">
        <f t="shared" si="26"/>
        <v>21912</v>
      </c>
      <c r="E109" s="11">
        <f>'Revisi Demand'!G9</f>
        <v>61513</v>
      </c>
      <c r="F109" s="4">
        <f t="shared" si="24"/>
        <v>64</v>
      </c>
      <c r="G109" s="25">
        <f t="shared" si="27"/>
        <v>1402368</v>
      </c>
      <c r="H109" s="1">
        <f t="shared" si="28"/>
        <v>1</v>
      </c>
      <c r="I109" s="26">
        <f t="shared" si="25"/>
        <v>496000</v>
      </c>
      <c r="J109" s="26">
        <f t="shared" si="29"/>
        <v>1898368</v>
      </c>
      <c r="S109" s="8"/>
    </row>
    <row r="110" spans="1:19" x14ac:dyDescent="0.25">
      <c r="A110" s="1">
        <v>9</v>
      </c>
      <c r="B110" s="11">
        <f>SUMIF('Revisi H Sebelum'!$S$415:$S$779,'Revisi M Sebelum'!A110,'Revisi H Sebelum'!$B$415:$B$779)</f>
        <v>84629</v>
      </c>
      <c r="C110" s="11">
        <f t="shared" si="30"/>
        <v>21912</v>
      </c>
      <c r="D110" s="11">
        <f t="shared" si="26"/>
        <v>50280</v>
      </c>
      <c r="E110" s="11">
        <f>'Revisi Demand'!G10</f>
        <v>56261</v>
      </c>
      <c r="F110" s="4">
        <f t="shared" si="24"/>
        <v>64</v>
      </c>
      <c r="G110" s="25">
        <f t="shared" si="27"/>
        <v>3217920</v>
      </c>
      <c r="H110" s="1">
        <f t="shared" si="28"/>
        <v>1</v>
      </c>
      <c r="I110" s="26">
        <f t="shared" si="25"/>
        <v>496000</v>
      </c>
      <c r="J110" s="26">
        <f t="shared" si="29"/>
        <v>3713920</v>
      </c>
      <c r="S110" s="8"/>
    </row>
    <row r="111" spans="1:19" x14ac:dyDescent="0.25">
      <c r="A111" s="1">
        <v>10</v>
      </c>
      <c r="B111" s="11">
        <f>SUMIF('Revisi H Sebelum'!$S$415:$S$779,'Revisi M Sebelum'!A111,'Revisi H Sebelum'!$B$415:$B$779)</f>
        <v>70993.5</v>
      </c>
      <c r="C111" s="11">
        <f t="shared" si="30"/>
        <v>50280</v>
      </c>
      <c r="D111" s="11">
        <f t="shared" si="26"/>
        <v>39262.5</v>
      </c>
      <c r="E111" s="11">
        <f>'Revisi Demand'!G11</f>
        <v>82011</v>
      </c>
      <c r="F111" s="4">
        <f t="shared" si="24"/>
        <v>64</v>
      </c>
      <c r="G111" s="25">
        <f t="shared" si="27"/>
        <v>2512800</v>
      </c>
      <c r="H111" s="1">
        <f t="shared" si="28"/>
        <v>1</v>
      </c>
      <c r="I111" s="26">
        <f t="shared" si="25"/>
        <v>496000</v>
      </c>
      <c r="J111" s="26">
        <f t="shared" si="29"/>
        <v>3008800</v>
      </c>
      <c r="S111" s="8"/>
    </row>
    <row r="112" spans="1:19" x14ac:dyDescent="0.25">
      <c r="A112" s="1">
        <v>11</v>
      </c>
      <c r="B112" s="11">
        <f>SUMIF('Revisi H Sebelum'!$S$415:$S$779,'Revisi M Sebelum'!A112,'Revisi H Sebelum'!$B$415:$B$779)</f>
        <v>60727.6</v>
      </c>
      <c r="C112" s="11">
        <f t="shared" si="30"/>
        <v>39262.5</v>
      </c>
      <c r="D112" s="11">
        <f t="shared" si="26"/>
        <v>24780.100000000006</v>
      </c>
      <c r="E112" s="11">
        <f>'Revisi Demand'!G12</f>
        <v>75210</v>
      </c>
      <c r="F112" s="4">
        <f t="shared" si="24"/>
        <v>64</v>
      </c>
      <c r="G112" s="25">
        <f t="shared" si="27"/>
        <v>1585926.4000000004</v>
      </c>
      <c r="H112" s="1">
        <f t="shared" si="28"/>
        <v>1</v>
      </c>
      <c r="I112" s="26">
        <f t="shared" si="25"/>
        <v>496000</v>
      </c>
      <c r="J112" s="26">
        <f t="shared" si="29"/>
        <v>2081926.4000000004</v>
      </c>
      <c r="S112" s="8"/>
    </row>
    <row r="113" spans="1:19" x14ac:dyDescent="0.25">
      <c r="A113" s="1">
        <v>12</v>
      </c>
      <c r="B113" s="11">
        <f>SUMIF('Revisi H Sebelum'!$S$415:$S$779,'Revisi M Sebelum'!A113,'Revisi H Sebelum'!$B$415:$B$779)</f>
        <v>62060</v>
      </c>
      <c r="C113" s="11">
        <f t="shared" si="30"/>
        <v>24780.100000000006</v>
      </c>
      <c r="D113" s="11">
        <f t="shared" si="26"/>
        <v>74275.100000000006</v>
      </c>
      <c r="E113" s="11">
        <f>'Revisi Demand'!G13</f>
        <v>12565</v>
      </c>
      <c r="F113" s="4">
        <f t="shared" si="24"/>
        <v>64</v>
      </c>
      <c r="G113" s="25">
        <f t="shared" si="27"/>
        <v>4753606.4000000004</v>
      </c>
      <c r="H113" s="1">
        <f t="shared" si="28"/>
        <v>1</v>
      </c>
      <c r="I113" s="26">
        <f t="shared" si="25"/>
        <v>496000</v>
      </c>
      <c r="J113" s="26">
        <f t="shared" si="29"/>
        <v>5249606.4000000004</v>
      </c>
      <c r="S113" s="8"/>
    </row>
    <row r="114" spans="1:19" x14ac:dyDescent="0.25">
      <c r="A114" s="1">
        <v>13</v>
      </c>
      <c r="B114" s="11">
        <f>SUMIF('Revisi H Sebelum'!$S$415:$S$779,'Revisi M Sebelum'!A114,'Revisi H Sebelum'!$B$415:$B$779)</f>
        <v>63661.100000000006</v>
      </c>
      <c r="C114" s="11">
        <f t="shared" si="30"/>
        <v>74275.100000000006</v>
      </c>
      <c r="D114" s="11">
        <f t="shared" si="26"/>
        <v>73435.200000000012</v>
      </c>
      <c r="E114" s="11">
        <f>'Revisi Demand'!G14</f>
        <v>64501</v>
      </c>
      <c r="F114" s="4">
        <f t="shared" si="24"/>
        <v>64</v>
      </c>
      <c r="G114" s="25">
        <f t="shared" si="27"/>
        <v>4699852.8000000007</v>
      </c>
      <c r="H114" s="1">
        <f t="shared" si="28"/>
        <v>1</v>
      </c>
      <c r="I114" s="26">
        <f t="shared" si="25"/>
        <v>496000</v>
      </c>
      <c r="J114" s="26">
        <f t="shared" si="29"/>
        <v>5195852.8000000007</v>
      </c>
      <c r="S114" s="8"/>
    </row>
    <row r="115" spans="1:19" x14ac:dyDescent="0.25">
      <c r="A115" s="1">
        <v>14</v>
      </c>
      <c r="B115" s="11">
        <f>SUMIF('Revisi H Sebelum'!$S$415:$S$779,'Revisi M Sebelum'!A115,'Revisi H Sebelum'!$B$415:$B$779)</f>
        <v>24949.599999999999</v>
      </c>
      <c r="C115" s="11">
        <f t="shared" si="30"/>
        <v>73435.200000000012</v>
      </c>
      <c r="D115" s="11">
        <f t="shared" si="26"/>
        <v>16869.800000000017</v>
      </c>
      <c r="E115" s="11">
        <f>'Revisi Demand'!G15</f>
        <v>81515</v>
      </c>
      <c r="F115" s="4">
        <f t="shared" si="24"/>
        <v>64</v>
      </c>
      <c r="G115" s="25">
        <f t="shared" si="27"/>
        <v>1079667.2000000011</v>
      </c>
      <c r="H115" s="1">
        <f t="shared" si="28"/>
        <v>1</v>
      </c>
      <c r="I115" s="26">
        <f t="shared" si="25"/>
        <v>496000</v>
      </c>
      <c r="J115" s="26">
        <f t="shared" si="29"/>
        <v>1575667.2000000011</v>
      </c>
      <c r="S115" s="8"/>
    </row>
    <row r="116" spans="1:19" x14ac:dyDescent="0.25">
      <c r="A116" s="1">
        <v>15</v>
      </c>
      <c r="B116" s="11">
        <f>SUMIF('Revisi H Sebelum'!$S$415:$S$779,'Revisi M Sebelum'!A116,'Revisi H Sebelum'!$B$415:$B$779)</f>
        <v>100018</v>
      </c>
      <c r="C116" s="11">
        <f t="shared" si="30"/>
        <v>16869.800000000017</v>
      </c>
      <c r="D116" s="11">
        <f t="shared" si="26"/>
        <v>55091.800000000017</v>
      </c>
      <c r="E116" s="11">
        <f>'Revisi Demand'!G16</f>
        <v>61796</v>
      </c>
      <c r="F116" s="4">
        <f t="shared" si="24"/>
        <v>64</v>
      </c>
      <c r="G116" s="25">
        <f t="shared" si="27"/>
        <v>3525875.2000000011</v>
      </c>
      <c r="H116" s="1">
        <f t="shared" si="28"/>
        <v>1</v>
      </c>
      <c r="I116" s="26">
        <f t="shared" si="25"/>
        <v>496000</v>
      </c>
      <c r="J116" s="26">
        <f t="shared" si="29"/>
        <v>4021875.2000000011</v>
      </c>
      <c r="S116" s="8"/>
    </row>
    <row r="117" spans="1:19" x14ac:dyDescent="0.25">
      <c r="A117" s="1">
        <v>16</v>
      </c>
      <c r="B117" s="11">
        <f>SUMIF('Revisi H Sebelum'!$S$415:$S$779,'Revisi M Sebelum'!A117,'Revisi H Sebelum'!$B$415:$B$779)</f>
        <v>78693.600000000006</v>
      </c>
      <c r="C117" s="11">
        <f t="shared" si="30"/>
        <v>55091.800000000017</v>
      </c>
      <c r="D117" s="11">
        <f t="shared" si="26"/>
        <v>58383.400000000023</v>
      </c>
      <c r="E117" s="11">
        <f>'Revisi Demand'!G17</f>
        <v>75402</v>
      </c>
      <c r="F117" s="4">
        <f t="shared" si="24"/>
        <v>64</v>
      </c>
      <c r="G117" s="25">
        <f t="shared" si="27"/>
        <v>3736537.6000000015</v>
      </c>
      <c r="H117" s="1">
        <f t="shared" si="28"/>
        <v>1</v>
      </c>
      <c r="I117" s="26">
        <f t="shared" si="25"/>
        <v>496000</v>
      </c>
      <c r="J117" s="26">
        <f t="shared" si="29"/>
        <v>4232537.6000000015</v>
      </c>
      <c r="S117" s="8"/>
    </row>
    <row r="118" spans="1:19" x14ac:dyDescent="0.25">
      <c r="A118" s="1">
        <v>17</v>
      </c>
      <c r="B118" s="11">
        <f>SUMIF('Revisi H Sebelum'!$S$415:$S$779,'Revisi M Sebelum'!A118,'Revisi H Sebelum'!$B$415:$B$779)</f>
        <v>78327</v>
      </c>
      <c r="C118" s="11">
        <f t="shared" si="30"/>
        <v>58383.400000000023</v>
      </c>
      <c r="D118" s="11">
        <f t="shared" si="26"/>
        <v>58246.400000000023</v>
      </c>
      <c r="E118" s="11">
        <f>'Revisi Demand'!G18</f>
        <v>78464</v>
      </c>
      <c r="F118" s="4">
        <f t="shared" si="24"/>
        <v>64</v>
      </c>
      <c r="G118" s="25">
        <f t="shared" si="27"/>
        <v>3727769.6000000015</v>
      </c>
      <c r="H118" s="1">
        <f t="shared" si="28"/>
        <v>1</v>
      </c>
      <c r="I118" s="26">
        <f t="shared" si="25"/>
        <v>496000</v>
      </c>
      <c r="J118" s="26">
        <f t="shared" si="29"/>
        <v>4223769.6000000015</v>
      </c>
      <c r="S118" s="8"/>
    </row>
    <row r="119" spans="1:19" x14ac:dyDescent="0.25">
      <c r="A119" s="1">
        <v>18</v>
      </c>
      <c r="B119" s="11">
        <f>SUMIF('Revisi H Sebelum'!$S$415:$S$779,'Revisi M Sebelum'!A119,'Revisi H Sebelum'!$B$415:$B$779)</f>
        <v>30145</v>
      </c>
      <c r="C119" s="11">
        <f t="shared" si="30"/>
        <v>58246.400000000023</v>
      </c>
      <c r="D119" s="11">
        <f t="shared" si="26"/>
        <v>30779.400000000023</v>
      </c>
      <c r="E119" s="11">
        <f>'Revisi Demand'!G19</f>
        <v>57612</v>
      </c>
      <c r="F119" s="4">
        <f t="shared" si="24"/>
        <v>64</v>
      </c>
      <c r="G119" s="25">
        <f t="shared" si="27"/>
        <v>1969881.6000000015</v>
      </c>
      <c r="H119" s="1">
        <f t="shared" si="28"/>
        <v>1</v>
      </c>
      <c r="I119" s="26">
        <f t="shared" si="25"/>
        <v>496000</v>
      </c>
      <c r="J119" s="26">
        <f t="shared" si="29"/>
        <v>2465881.6000000015</v>
      </c>
      <c r="S119" s="8"/>
    </row>
    <row r="120" spans="1:19" x14ac:dyDescent="0.25">
      <c r="A120" s="1">
        <v>19</v>
      </c>
      <c r="B120" s="11">
        <f>SUMIF('Revisi H Sebelum'!$S$415:$S$779,'Revisi M Sebelum'!A120,'Revisi H Sebelum'!$B$415:$B$779)</f>
        <v>85267</v>
      </c>
      <c r="C120" s="11">
        <f t="shared" si="30"/>
        <v>30779.400000000023</v>
      </c>
      <c r="D120" s="11">
        <f t="shared" si="26"/>
        <v>31646.400000000023</v>
      </c>
      <c r="E120" s="11">
        <f>'Revisi Demand'!G20</f>
        <v>84400</v>
      </c>
      <c r="F120" s="4">
        <f t="shared" si="24"/>
        <v>64</v>
      </c>
      <c r="G120" s="25">
        <f t="shared" si="27"/>
        <v>2025369.6000000015</v>
      </c>
      <c r="H120" s="1">
        <f t="shared" si="28"/>
        <v>1</v>
      </c>
      <c r="I120" s="26">
        <f t="shared" si="25"/>
        <v>496000</v>
      </c>
      <c r="J120" s="26">
        <f t="shared" si="29"/>
        <v>2521369.6000000015</v>
      </c>
      <c r="S120" s="8"/>
    </row>
    <row r="121" spans="1:19" x14ac:dyDescent="0.25">
      <c r="A121" s="1">
        <v>20</v>
      </c>
      <c r="B121" s="11">
        <f>SUMIF('Revisi H Sebelum'!$S$415:$S$779,'Revisi M Sebelum'!A121,'Revisi H Sebelum'!$B$415:$B$779)</f>
        <v>95772</v>
      </c>
      <c r="C121" s="11">
        <f t="shared" si="30"/>
        <v>31646.400000000023</v>
      </c>
      <c r="D121" s="11">
        <f t="shared" si="26"/>
        <v>56873.400000000023</v>
      </c>
      <c r="E121" s="11">
        <f>'Revisi Demand'!G21</f>
        <v>70545</v>
      </c>
      <c r="F121" s="4">
        <f t="shared" si="24"/>
        <v>64</v>
      </c>
      <c r="G121" s="25">
        <f t="shared" si="27"/>
        <v>3639897.6000000015</v>
      </c>
      <c r="H121" s="1">
        <f t="shared" si="28"/>
        <v>1</v>
      </c>
      <c r="I121" s="26">
        <f t="shared" si="25"/>
        <v>496000</v>
      </c>
      <c r="J121" s="26">
        <f t="shared" si="29"/>
        <v>4135897.6000000015</v>
      </c>
      <c r="S121" s="8"/>
    </row>
    <row r="122" spans="1:19" x14ac:dyDescent="0.25">
      <c r="A122" s="1">
        <v>21</v>
      </c>
      <c r="B122" s="11">
        <f>SUMIF('Revisi H Sebelum'!$S$415:$S$779,'Revisi M Sebelum'!A122,'Revisi H Sebelum'!$B$415:$B$779)</f>
        <v>75453.2</v>
      </c>
      <c r="C122" s="11">
        <f t="shared" si="30"/>
        <v>56873.400000000023</v>
      </c>
      <c r="D122" s="11">
        <f t="shared" si="26"/>
        <v>67212.600000000035</v>
      </c>
      <c r="E122" s="11">
        <f>'Revisi Demand'!G22</f>
        <v>65114</v>
      </c>
      <c r="F122" s="4">
        <f t="shared" si="24"/>
        <v>64</v>
      </c>
      <c r="G122" s="25">
        <f t="shared" si="27"/>
        <v>4301606.4000000022</v>
      </c>
      <c r="H122" s="1">
        <f t="shared" si="28"/>
        <v>1</v>
      </c>
      <c r="I122" s="26">
        <f t="shared" si="25"/>
        <v>496000</v>
      </c>
      <c r="J122" s="26">
        <f t="shared" si="29"/>
        <v>4797606.4000000022</v>
      </c>
      <c r="S122" s="8"/>
    </row>
    <row r="123" spans="1:19" x14ac:dyDescent="0.25">
      <c r="A123" s="1">
        <v>22</v>
      </c>
      <c r="B123" s="11">
        <f>SUMIF('Revisi H Sebelum'!$S$415:$S$779,'Revisi M Sebelum'!A123,'Revisi H Sebelum'!$B$415:$B$779)</f>
        <v>0</v>
      </c>
      <c r="C123" s="11">
        <f t="shared" si="30"/>
        <v>67212.600000000035</v>
      </c>
      <c r="D123" s="11">
        <f t="shared" si="26"/>
        <v>67212.600000000035</v>
      </c>
      <c r="E123" s="11">
        <f>'Revisi Demand'!G23</f>
        <v>0</v>
      </c>
      <c r="F123" s="4">
        <f t="shared" si="24"/>
        <v>64</v>
      </c>
      <c r="G123" s="25">
        <f t="shared" si="27"/>
        <v>4301606.4000000022</v>
      </c>
      <c r="H123" s="1">
        <f t="shared" si="28"/>
        <v>0</v>
      </c>
      <c r="I123" s="26">
        <f t="shared" si="25"/>
        <v>0</v>
      </c>
      <c r="J123" s="26">
        <f t="shared" si="29"/>
        <v>4301606.4000000022</v>
      </c>
      <c r="S123" s="8"/>
    </row>
    <row r="124" spans="1:19" x14ac:dyDescent="0.25">
      <c r="A124" s="1">
        <v>23</v>
      </c>
      <c r="B124" s="11">
        <f>SUMIF('Revisi H Sebelum'!$S$415:$S$779,'Revisi M Sebelum'!A124,'Revisi H Sebelum'!$B$415:$B$779)</f>
        <v>35126.199999999997</v>
      </c>
      <c r="C124" s="11">
        <f t="shared" si="30"/>
        <v>67212.600000000035</v>
      </c>
      <c r="D124" s="11">
        <f t="shared" si="26"/>
        <v>49966.800000000032</v>
      </c>
      <c r="E124" s="11">
        <f>'Revisi Demand'!G24</f>
        <v>52372</v>
      </c>
      <c r="F124" s="4">
        <f t="shared" si="24"/>
        <v>64</v>
      </c>
      <c r="G124" s="25">
        <f t="shared" si="27"/>
        <v>3197875.200000002</v>
      </c>
      <c r="H124" s="1">
        <f t="shared" si="28"/>
        <v>1</v>
      </c>
      <c r="I124" s="26">
        <f t="shared" si="25"/>
        <v>496000</v>
      </c>
      <c r="J124" s="26">
        <f t="shared" si="29"/>
        <v>3693875.200000002</v>
      </c>
      <c r="S124" s="8"/>
    </row>
    <row r="125" spans="1:19" x14ac:dyDescent="0.25">
      <c r="A125" s="1">
        <v>24</v>
      </c>
      <c r="B125" s="11">
        <f>SUMIF('Revisi H Sebelum'!$S$415:$S$779,'Revisi M Sebelum'!A125,'Revisi H Sebelum'!$B$415:$B$779)</f>
        <v>119203.2</v>
      </c>
      <c r="C125" s="11">
        <f t="shared" si="30"/>
        <v>49966.800000000032</v>
      </c>
      <c r="D125" s="11">
        <f t="shared" si="26"/>
        <v>91262.000000000029</v>
      </c>
      <c r="E125" s="11">
        <f>'Revisi Demand'!G25</f>
        <v>77908</v>
      </c>
      <c r="F125" s="4">
        <f t="shared" si="24"/>
        <v>64</v>
      </c>
      <c r="G125" s="25">
        <f t="shared" si="27"/>
        <v>5840768.0000000019</v>
      </c>
      <c r="H125" s="1">
        <f t="shared" si="28"/>
        <v>1</v>
      </c>
      <c r="I125" s="26">
        <f t="shared" si="25"/>
        <v>496000</v>
      </c>
      <c r="J125" s="26">
        <f t="shared" si="29"/>
        <v>6336768.0000000019</v>
      </c>
      <c r="S125" s="8"/>
    </row>
    <row r="126" spans="1:19" x14ac:dyDescent="0.25">
      <c r="A126" s="1">
        <v>25</v>
      </c>
      <c r="B126" s="11">
        <f>SUMIF('Revisi H Sebelum'!$S$415:$S$779,'Revisi M Sebelum'!A126,'Revisi H Sebelum'!$B$415:$B$779)</f>
        <v>10000</v>
      </c>
      <c r="C126" s="11">
        <f t="shared" si="30"/>
        <v>91262.000000000029</v>
      </c>
      <c r="D126" s="11">
        <f t="shared" si="26"/>
        <v>18942.000000000029</v>
      </c>
      <c r="E126" s="11">
        <f>'Revisi Demand'!G26</f>
        <v>82320</v>
      </c>
      <c r="F126" s="4">
        <f t="shared" si="24"/>
        <v>64</v>
      </c>
      <c r="G126" s="25">
        <f t="shared" si="27"/>
        <v>1212288.0000000019</v>
      </c>
      <c r="H126" s="1">
        <f t="shared" si="28"/>
        <v>1</v>
      </c>
      <c r="I126" s="26">
        <f t="shared" si="25"/>
        <v>496000</v>
      </c>
      <c r="J126" s="26">
        <f t="shared" si="29"/>
        <v>1708288.0000000019</v>
      </c>
      <c r="S126" s="8"/>
    </row>
    <row r="127" spans="1:19" x14ac:dyDescent="0.25">
      <c r="A127" s="1">
        <v>26</v>
      </c>
      <c r="B127" s="11">
        <f>SUMIF('Revisi H Sebelum'!$S$415:$S$779,'Revisi M Sebelum'!A127,'Revisi H Sebelum'!$B$415:$B$779)</f>
        <v>94703.099999999991</v>
      </c>
      <c r="C127" s="11">
        <f t="shared" si="30"/>
        <v>18942.000000000029</v>
      </c>
      <c r="D127" s="11">
        <f t="shared" si="26"/>
        <v>32645.10000000002</v>
      </c>
      <c r="E127" s="11">
        <f>'Revisi Demand'!G27</f>
        <v>81000</v>
      </c>
      <c r="F127" s="4">
        <f t="shared" si="24"/>
        <v>64</v>
      </c>
      <c r="G127" s="25">
        <f t="shared" si="27"/>
        <v>2089286.4000000013</v>
      </c>
      <c r="H127" s="1">
        <f t="shared" si="28"/>
        <v>1</v>
      </c>
      <c r="I127" s="26">
        <f t="shared" si="25"/>
        <v>496000</v>
      </c>
      <c r="J127" s="26">
        <f t="shared" si="29"/>
        <v>2585286.4000000013</v>
      </c>
      <c r="S127" s="8"/>
    </row>
    <row r="128" spans="1:19" x14ac:dyDescent="0.25">
      <c r="A128" s="1">
        <v>27</v>
      </c>
      <c r="B128" s="11">
        <f>SUMIF('Revisi H Sebelum'!$S$415:$S$779,'Revisi M Sebelum'!A128,'Revisi H Sebelum'!$B$415:$B$779)</f>
        <v>102660.8</v>
      </c>
      <c r="C128" s="11">
        <f t="shared" si="30"/>
        <v>32645.10000000002</v>
      </c>
      <c r="D128" s="11">
        <f t="shared" si="26"/>
        <v>59554.900000000023</v>
      </c>
      <c r="E128" s="11">
        <f>'Revisi Demand'!G28</f>
        <v>75751</v>
      </c>
      <c r="F128" s="4">
        <f t="shared" si="24"/>
        <v>64</v>
      </c>
      <c r="G128" s="25">
        <f t="shared" si="27"/>
        <v>3811513.6000000015</v>
      </c>
      <c r="H128" s="1">
        <f t="shared" si="28"/>
        <v>1</v>
      </c>
      <c r="I128" s="26">
        <f t="shared" si="25"/>
        <v>496000</v>
      </c>
      <c r="J128" s="26">
        <f t="shared" si="29"/>
        <v>4307513.6000000015</v>
      </c>
      <c r="S128" s="8"/>
    </row>
    <row r="129" spans="1:19" x14ac:dyDescent="0.25">
      <c r="A129" s="1">
        <v>28</v>
      </c>
      <c r="B129" s="11">
        <f>SUMIF('Revisi H Sebelum'!$S$415:$S$779,'Revisi M Sebelum'!A129,'Revisi H Sebelum'!$B$415:$B$779)</f>
        <v>69574.8</v>
      </c>
      <c r="C129" s="11">
        <f t="shared" si="30"/>
        <v>59554.900000000023</v>
      </c>
      <c r="D129" s="11">
        <f t="shared" si="26"/>
        <v>53452.700000000026</v>
      </c>
      <c r="E129" s="11">
        <f>'Revisi Demand'!G29</f>
        <v>75677</v>
      </c>
      <c r="F129" s="4">
        <f t="shared" si="24"/>
        <v>64</v>
      </c>
      <c r="G129" s="25">
        <f t="shared" si="27"/>
        <v>3420972.8000000017</v>
      </c>
      <c r="H129" s="1">
        <f t="shared" si="28"/>
        <v>1</v>
      </c>
      <c r="I129" s="26">
        <f t="shared" si="25"/>
        <v>496000</v>
      </c>
      <c r="J129" s="26">
        <f t="shared" si="29"/>
        <v>3916972.8000000017</v>
      </c>
      <c r="S129" s="8"/>
    </row>
    <row r="130" spans="1:19" x14ac:dyDescent="0.25">
      <c r="A130" s="1">
        <v>29</v>
      </c>
      <c r="B130" s="11">
        <f>SUMIF('Revisi H Sebelum'!$S$415:$S$779,'Revisi M Sebelum'!A130,'Revisi H Sebelum'!$B$415:$B$779)</f>
        <v>66788.399999999994</v>
      </c>
      <c r="C130" s="11">
        <f t="shared" si="30"/>
        <v>53452.700000000026</v>
      </c>
      <c r="D130" s="11">
        <f t="shared" si="26"/>
        <v>47473.10000000002</v>
      </c>
      <c r="E130" s="11">
        <f>'Revisi Demand'!G30</f>
        <v>72768</v>
      </c>
      <c r="F130" s="4">
        <f t="shared" si="24"/>
        <v>64</v>
      </c>
      <c r="G130" s="25">
        <f t="shared" si="27"/>
        <v>3038278.4000000013</v>
      </c>
      <c r="H130" s="1">
        <f t="shared" si="28"/>
        <v>1</v>
      </c>
      <c r="I130" s="26">
        <f t="shared" si="25"/>
        <v>496000</v>
      </c>
      <c r="J130" s="26">
        <f t="shared" si="29"/>
        <v>3534278.4000000013</v>
      </c>
      <c r="S130" s="8"/>
    </row>
    <row r="131" spans="1:19" x14ac:dyDescent="0.25">
      <c r="A131" s="1">
        <v>30</v>
      </c>
      <c r="B131" s="11">
        <f>SUMIF('Revisi H Sebelum'!$S$415:$S$779,'Revisi M Sebelum'!A131,'Revisi H Sebelum'!$B$415:$B$779)</f>
        <v>62468</v>
      </c>
      <c r="C131" s="11">
        <f t="shared" si="30"/>
        <v>47473.10000000002</v>
      </c>
      <c r="D131" s="11">
        <f t="shared" si="26"/>
        <v>32884.10000000002</v>
      </c>
      <c r="E131" s="11">
        <f>'Revisi Demand'!G31</f>
        <v>77057</v>
      </c>
      <c r="F131" s="4">
        <f t="shared" si="24"/>
        <v>64</v>
      </c>
      <c r="G131" s="25">
        <f t="shared" si="27"/>
        <v>2104582.4000000013</v>
      </c>
      <c r="H131" s="1">
        <f t="shared" si="28"/>
        <v>1</v>
      </c>
      <c r="I131" s="26">
        <f t="shared" si="25"/>
        <v>496000</v>
      </c>
      <c r="J131" s="26">
        <f t="shared" si="29"/>
        <v>2600582.4000000013</v>
      </c>
      <c r="S131" s="8"/>
    </row>
    <row r="132" spans="1:19" s="35" customFormat="1" ht="15.75" thickBot="1" x14ac:dyDescent="0.3">
      <c r="A132" s="29">
        <v>31</v>
      </c>
      <c r="B132" s="11">
        <f>SUMIF('Revisi H Sebelum'!$S$415:$S$779,'Revisi M Sebelum'!A132,'Revisi H Sebelum'!$B$415:$B$779)</f>
        <v>72840</v>
      </c>
      <c r="C132" s="11">
        <f t="shared" si="30"/>
        <v>32884.10000000002</v>
      </c>
      <c r="D132" s="11">
        <f t="shared" si="26"/>
        <v>42523.10000000002</v>
      </c>
      <c r="E132" s="11">
        <f>'Revisi Demand'!G32</f>
        <v>63201</v>
      </c>
      <c r="F132" s="4">
        <f t="shared" si="24"/>
        <v>64</v>
      </c>
      <c r="G132" s="43">
        <f t="shared" si="27"/>
        <v>2721478.4000000013</v>
      </c>
      <c r="H132" s="29">
        <f t="shared" si="28"/>
        <v>1</v>
      </c>
      <c r="I132" s="26">
        <f t="shared" si="25"/>
        <v>496000</v>
      </c>
      <c r="J132" s="30">
        <f t="shared" si="29"/>
        <v>3217478.4000000013</v>
      </c>
      <c r="K132" s="31"/>
      <c r="L132" s="32"/>
      <c r="M132" s="28"/>
      <c r="N132" s="33"/>
      <c r="O132" s="34"/>
      <c r="P132"/>
      <c r="Q132"/>
      <c r="S132" s="8"/>
    </row>
    <row r="133" spans="1:19" x14ac:dyDescent="0.25">
      <c r="A133" s="36">
        <v>32</v>
      </c>
      <c r="B133" s="11">
        <f>SUMIF('Revisi H Sebelum'!$S$415:$S$779,'Revisi M Sebelum'!A133,'Revisi H Sebelum'!$B$415:$B$779)</f>
        <v>45620</v>
      </c>
      <c r="C133" s="11">
        <f t="shared" si="30"/>
        <v>42523.10000000002</v>
      </c>
      <c r="D133" s="11">
        <f t="shared" si="26"/>
        <v>73920.10000000002</v>
      </c>
      <c r="E133" s="11">
        <f>'Revisi Demand'!G33</f>
        <v>14223</v>
      </c>
      <c r="F133" s="4">
        <f t="shared" si="24"/>
        <v>64</v>
      </c>
      <c r="G133" s="44">
        <f t="shared" si="27"/>
        <v>4730886.4000000013</v>
      </c>
      <c r="H133" s="36">
        <f t="shared" si="28"/>
        <v>1</v>
      </c>
      <c r="I133" s="26">
        <f t="shared" si="25"/>
        <v>496000</v>
      </c>
      <c r="J133" s="37">
        <f t="shared" si="29"/>
        <v>5226886.4000000013</v>
      </c>
      <c r="S133" s="8"/>
    </row>
    <row r="134" spans="1:19" x14ac:dyDescent="0.25">
      <c r="A134" s="1">
        <v>33</v>
      </c>
      <c r="B134" s="11">
        <f>SUMIF('Revisi H Sebelum'!$S$415:$S$779,'Revisi M Sebelum'!A134,'Revisi H Sebelum'!$B$415:$B$779)</f>
        <v>29380</v>
      </c>
      <c r="C134" s="11">
        <f t="shared" si="30"/>
        <v>73920.10000000002</v>
      </c>
      <c r="D134" s="11">
        <f t="shared" si="26"/>
        <v>49308.10000000002</v>
      </c>
      <c r="E134" s="11">
        <f>'Revisi Demand'!G34</f>
        <v>53992</v>
      </c>
      <c r="F134" s="4">
        <f t="shared" ref="F134:F153" si="31">$M$103</f>
        <v>64</v>
      </c>
      <c r="G134" s="25">
        <f t="shared" si="27"/>
        <v>3155718.4000000013</v>
      </c>
      <c r="H134" s="1">
        <f t="shared" si="28"/>
        <v>1</v>
      </c>
      <c r="I134" s="26">
        <f t="shared" ref="I134:I153" si="32">H134*$M$104</f>
        <v>496000</v>
      </c>
      <c r="J134" s="26">
        <f t="shared" si="29"/>
        <v>3651718.4000000013</v>
      </c>
      <c r="S134" s="8"/>
    </row>
    <row r="135" spans="1:19" x14ac:dyDescent="0.25">
      <c r="A135" s="1">
        <v>34</v>
      </c>
      <c r="B135" s="11">
        <f>SUMIF('Revisi H Sebelum'!$S$415:$S$779,'Revisi M Sebelum'!A135,'Revisi H Sebelum'!$B$415:$B$779)</f>
        <v>43731.4</v>
      </c>
      <c r="C135" s="11">
        <f t="shared" si="30"/>
        <v>49308.10000000002</v>
      </c>
      <c r="D135" s="11">
        <f t="shared" si="26"/>
        <v>78859.500000000029</v>
      </c>
      <c r="E135" s="11">
        <f>'Revisi Demand'!G35</f>
        <v>14180</v>
      </c>
      <c r="F135" s="4">
        <f t="shared" si="31"/>
        <v>64</v>
      </c>
      <c r="G135" s="25">
        <f t="shared" si="27"/>
        <v>5047008.0000000019</v>
      </c>
      <c r="H135" s="1">
        <f t="shared" si="28"/>
        <v>1</v>
      </c>
      <c r="I135" s="26">
        <f t="shared" si="32"/>
        <v>496000</v>
      </c>
      <c r="J135" s="26">
        <f t="shared" si="29"/>
        <v>5543008.0000000019</v>
      </c>
      <c r="S135" s="8"/>
    </row>
    <row r="136" spans="1:19" x14ac:dyDescent="0.25">
      <c r="A136" s="1">
        <v>35</v>
      </c>
      <c r="B136" s="11">
        <f>SUMIF('Revisi H Sebelum'!$S$415:$S$779,'Revisi M Sebelum'!A136,'Revisi H Sebelum'!$B$415:$B$779)</f>
        <v>67810</v>
      </c>
      <c r="C136" s="11">
        <f t="shared" si="30"/>
        <v>78859.500000000029</v>
      </c>
      <c r="D136" s="11">
        <f t="shared" si="26"/>
        <v>77519.500000000029</v>
      </c>
      <c r="E136" s="11">
        <f>'Revisi Demand'!G36</f>
        <v>69150</v>
      </c>
      <c r="F136" s="4">
        <f t="shared" si="31"/>
        <v>64</v>
      </c>
      <c r="G136" s="25">
        <f t="shared" si="27"/>
        <v>4961248.0000000019</v>
      </c>
      <c r="H136" s="1">
        <f t="shared" si="28"/>
        <v>1</v>
      </c>
      <c r="I136" s="26">
        <f t="shared" si="32"/>
        <v>496000</v>
      </c>
      <c r="J136" s="26">
        <f t="shared" si="29"/>
        <v>5457248.0000000019</v>
      </c>
      <c r="S136" s="8"/>
    </row>
    <row r="137" spans="1:19" x14ac:dyDescent="0.25">
      <c r="A137" s="1">
        <v>36</v>
      </c>
      <c r="B137" s="11">
        <f>SUMIF('Revisi H Sebelum'!$S$415:$S$779,'Revisi M Sebelum'!A137,'Revisi H Sebelum'!$B$415:$B$779)</f>
        <v>61990</v>
      </c>
      <c r="C137" s="11">
        <f t="shared" si="30"/>
        <v>77519.500000000029</v>
      </c>
      <c r="D137" s="11">
        <f t="shared" si="26"/>
        <v>64673.500000000029</v>
      </c>
      <c r="E137" s="11">
        <f>'Revisi Demand'!G37</f>
        <v>74836</v>
      </c>
      <c r="F137" s="4">
        <f t="shared" si="31"/>
        <v>64</v>
      </c>
      <c r="G137" s="25">
        <f t="shared" si="27"/>
        <v>4139104.0000000019</v>
      </c>
      <c r="H137" s="1">
        <f t="shared" si="28"/>
        <v>1</v>
      </c>
      <c r="I137" s="26">
        <f t="shared" si="32"/>
        <v>496000</v>
      </c>
      <c r="J137" s="26">
        <f t="shared" si="29"/>
        <v>4635104.0000000019</v>
      </c>
      <c r="S137" s="8"/>
    </row>
    <row r="138" spans="1:19" x14ac:dyDescent="0.25">
      <c r="A138" s="1">
        <v>37</v>
      </c>
      <c r="B138" s="11">
        <f>SUMIF('Revisi H Sebelum'!$S$415:$S$779,'Revisi M Sebelum'!A138,'Revisi H Sebelum'!$B$415:$B$779)</f>
        <v>113652</v>
      </c>
      <c r="C138" s="11">
        <f t="shared" si="30"/>
        <v>64673.500000000029</v>
      </c>
      <c r="D138" s="11">
        <f t="shared" si="26"/>
        <v>97950.500000000029</v>
      </c>
      <c r="E138" s="11">
        <f>'Revisi Demand'!G38</f>
        <v>80375</v>
      </c>
      <c r="F138" s="4">
        <f t="shared" si="31"/>
        <v>64</v>
      </c>
      <c r="G138" s="25">
        <f t="shared" si="27"/>
        <v>6268832.0000000019</v>
      </c>
      <c r="H138" s="1">
        <f t="shared" si="28"/>
        <v>1</v>
      </c>
      <c r="I138" s="26">
        <f t="shared" si="32"/>
        <v>496000</v>
      </c>
      <c r="J138" s="26">
        <f t="shared" si="29"/>
        <v>6764832.0000000019</v>
      </c>
      <c r="S138" s="8"/>
    </row>
    <row r="139" spans="1:19" x14ac:dyDescent="0.25">
      <c r="A139" s="1">
        <v>38</v>
      </c>
      <c r="B139" s="11">
        <f>SUMIF('Revisi H Sebelum'!$S$415:$S$779,'Revisi M Sebelum'!A139,'Revisi H Sebelum'!$B$415:$B$779)</f>
        <v>16260.000000000002</v>
      </c>
      <c r="C139" s="11">
        <f t="shared" si="30"/>
        <v>97950.500000000029</v>
      </c>
      <c r="D139" s="11">
        <f t="shared" si="26"/>
        <v>41328.500000000029</v>
      </c>
      <c r="E139" s="11">
        <f>'Revisi Demand'!G39</f>
        <v>72882</v>
      </c>
      <c r="F139" s="4">
        <f t="shared" si="31"/>
        <v>64</v>
      </c>
      <c r="G139" s="25">
        <f t="shared" si="27"/>
        <v>2645024.0000000019</v>
      </c>
      <c r="H139" s="1">
        <f t="shared" si="28"/>
        <v>1</v>
      </c>
      <c r="I139" s="26">
        <f t="shared" si="32"/>
        <v>496000</v>
      </c>
      <c r="J139" s="26">
        <f t="shared" si="29"/>
        <v>3141024.0000000019</v>
      </c>
      <c r="S139" s="8"/>
    </row>
    <row r="140" spans="1:19" x14ac:dyDescent="0.25">
      <c r="A140" s="1">
        <v>39</v>
      </c>
      <c r="B140" s="11">
        <f>SUMIF('Revisi H Sebelum'!$S$415:$S$779,'Revisi M Sebelum'!A140,'Revisi H Sebelum'!$B$415:$B$779)</f>
        <v>85500</v>
      </c>
      <c r="C140" s="11">
        <f t="shared" si="30"/>
        <v>41328.500000000029</v>
      </c>
      <c r="D140" s="11">
        <f t="shared" si="26"/>
        <v>49593.500000000029</v>
      </c>
      <c r="E140" s="11">
        <f>'Revisi Demand'!G40</f>
        <v>77235</v>
      </c>
      <c r="F140" s="4">
        <f t="shared" si="31"/>
        <v>64</v>
      </c>
      <c r="G140" s="25">
        <f t="shared" si="27"/>
        <v>3173984.0000000019</v>
      </c>
      <c r="H140" s="1">
        <f t="shared" si="28"/>
        <v>1</v>
      </c>
      <c r="I140" s="26">
        <f t="shared" si="32"/>
        <v>496000</v>
      </c>
      <c r="J140" s="26">
        <f t="shared" si="29"/>
        <v>3669984.0000000019</v>
      </c>
      <c r="S140" s="8"/>
    </row>
    <row r="141" spans="1:19" x14ac:dyDescent="0.25">
      <c r="A141" s="1">
        <v>40</v>
      </c>
      <c r="B141" s="11">
        <f>SUMIF('Revisi H Sebelum'!$S$415:$S$779,'Revisi M Sebelum'!A141,'Revisi H Sebelum'!$B$415:$B$779)</f>
        <v>23220</v>
      </c>
      <c r="C141" s="11">
        <f t="shared" si="30"/>
        <v>49593.500000000029</v>
      </c>
      <c r="D141" s="11">
        <f t="shared" si="26"/>
        <v>18641.500000000029</v>
      </c>
      <c r="E141" s="11">
        <f>'Revisi Demand'!G41</f>
        <v>54172</v>
      </c>
      <c r="F141" s="4">
        <f t="shared" si="31"/>
        <v>64</v>
      </c>
      <c r="G141" s="25">
        <f t="shared" si="27"/>
        <v>1193056.0000000019</v>
      </c>
      <c r="H141" s="1">
        <f t="shared" si="28"/>
        <v>1</v>
      </c>
      <c r="I141" s="26">
        <f t="shared" si="32"/>
        <v>496000</v>
      </c>
      <c r="J141" s="26">
        <f t="shared" si="29"/>
        <v>1689056.0000000019</v>
      </c>
      <c r="S141" s="8"/>
    </row>
    <row r="142" spans="1:19" x14ac:dyDescent="0.25">
      <c r="A142" s="1">
        <v>41</v>
      </c>
      <c r="B142" s="11">
        <f>SUMIF('Revisi H Sebelum'!$S$415:$S$779,'Revisi M Sebelum'!A142,'Revisi H Sebelum'!$B$415:$B$779)</f>
        <v>71600</v>
      </c>
      <c r="C142" s="11">
        <f t="shared" si="30"/>
        <v>18641.500000000029</v>
      </c>
      <c r="D142" s="11">
        <f t="shared" si="26"/>
        <v>38213.500000000029</v>
      </c>
      <c r="E142" s="11">
        <f>'Revisi Demand'!G42</f>
        <v>52028</v>
      </c>
      <c r="F142" s="4">
        <f t="shared" si="31"/>
        <v>64</v>
      </c>
      <c r="G142" s="25">
        <f t="shared" si="27"/>
        <v>2445664.0000000019</v>
      </c>
      <c r="H142" s="1">
        <f t="shared" si="28"/>
        <v>1</v>
      </c>
      <c r="I142" s="26">
        <f t="shared" si="32"/>
        <v>496000</v>
      </c>
      <c r="J142" s="26">
        <f t="shared" si="29"/>
        <v>2941664.0000000019</v>
      </c>
      <c r="S142" s="8"/>
    </row>
    <row r="143" spans="1:19" x14ac:dyDescent="0.25">
      <c r="A143" s="1">
        <v>42</v>
      </c>
      <c r="B143" s="11">
        <f>SUMIF('Revisi H Sebelum'!$S$415:$S$779,'Revisi M Sebelum'!A143,'Revisi H Sebelum'!$B$415:$B$779)</f>
        <v>50450</v>
      </c>
      <c r="C143" s="11">
        <f t="shared" si="30"/>
        <v>38213.500000000029</v>
      </c>
      <c r="D143" s="11">
        <f t="shared" si="26"/>
        <v>27131.500000000029</v>
      </c>
      <c r="E143" s="11">
        <f>'Revisi Demand'!G43</f>
        <v>61532</v>
      </c>
      <c r="F143" s="4">
        <f t="shared" si="31"/>
        <v>64</v>
      </c>
      <c r="G143" s="25">
        <f t="shared" si="27"/>
        <v>1736416.0000000019</v>
      </c>
      <c r="H143" s="1">
        <f t="shared" si="28"/>
        <v>1</v>
      </c>
      <c r="I143" s="26">
        <f t="shared" si="32"/>
        <v>496000</v>
      </c>
      <c r="J143" s="26">
        <f t="shared" si="29"/>
        <v>2232416.0000000019</v>
      </c>
      <c r="S143" s="8"/>
    </row>
    <row r="144" spans="1:19" x14ac:dyDescent="0.25">
      <c r="A144" s="1">
        <v>43</v>
      </c>
      <c r="B144" s="11">
        <f>SUMIF('Revisi H Sebelum'!$S$415:$S$779,'Revisi M Sebelum'!A144,'Revisi H Sebelum'!$B$415:$B$779)</f>
        <v>0</v>
      </c>
      <c r="C144" s="11">
        <f t="shared" si="30"/>
        <v>27131.500000000029</v>
      </c>
      <c r="D144" s="11">
        <f t="shared" si="26"/>
        <v>27131.500000000029</v>
      </c>
      <c r="E144" s="11">
        <f>'Revisi Demand'!G44</f>
        <v>0</v>
      </c>
      <c r="F144" s="4">
        <f t="shared" si="31"/>
        <v>64</v>
      </c>
      <c r="G144" s="25">
        <f t="shared" si="27"/>
        <v>1736416.0000000019</v>
      </c>
      <c r="H144" s="1">
        <f t="shared" si="28"/>
        <v>0</v>
      </c>
      <c r="I144" s="26">
        <f t="shared" si="32"/>
        <v>0</v>
      </c>
      <c r="J144" s="26">
        <f t="shared" si="29"/>
        <v>1736416.0000000019</v>
      </c>
      <c r="S144" s="8"/>
    </row>
    <row r="145" spans="1:19" x14ac:dyDescent="0.25">
      <c r="A145" s="1">
        <v>44</v>
      </c>
      <c r="B145" s="11">
        <f>SUMIF('Revisi H Sebelum'!$S$415:$S$779,'Revisi M Sebelum'!A145,'Revisi H Sebelum'!$B$415:$B$779)</f>
        <v>78626.8</v>
      </c>
      <c r="C145" s="11">
        <f t="shared" si="30"/>
        <v>27131.500000000029</v>
      </c>
      <c r="D145" s="11">
        <f t="shared" si="26"/>
        <v>43831.300000000032</v>
      </c>
      <c r="E145" s="11">
        <f>'Revisi Demand'!G45</f>
        <v>61927</v>
      </c>
      <c r="F145" s="4">
        <f t="shared" si="31"/>
        <v>64</v>
      </c>
      <c r="G145" s="25">
        <f t="shared" si="27"/>
        <v>2805203.200000002</v>
      </c>
      <c r="H145" s="1">
        <f t="shared" si="28"/>
        <v>1</v>
      </c>
      <c r="I145" s="26">
        <f t="shared" si="32"/>
        <v>496000</v>
      </c>
      <c r="J145" s="26">
        <f t="shared" si="29"/>
        <v>3301203.200000002</v>
      </c>
      <c r="S145" s="8"/>
    </row>
    <row r="146" spans="1:19" x14ac:dyDescent="0.25">
      <c r="A146" s="1">
        <v>45</v>
      </c>
      <c r="B146" s="11">
        <f>SUMIF('Revisi H Sebelum'!$S$415:$S$779,'Revisi M Sebelum'!A146,'Revisi H Sebelum'!$B$415:$B$779)</f>
        <v>80210</v>
      </c>
      <c r="C146" s="11">
        <f t="shared" si="30"/>
        <v>43831.300000000032</v>
      </c>
      <c r="D146" s="11">
        <f t="shared" si="26"/>
        <v>38448.300000000032</v>
      </c>
      <c r="E146" s="11">
        <f>'Revisi Demand'!G46</f>
        <v>85593</v>
      </c>
      <c r="F146" s="4">
        <f t="shared" si="31"/>
        <v>64</v>
      </c>
      <c r="G146" s="25">
        <f t="shared" si="27"/>
        <v>2460691.200000002</v>
      </c>
      <c r="H146" s="1">
        <f t="shared" si="28"/>
        <v>1</v>
      </c>
      <c r="I146" s="26">
        <f t="shared" si="32"/>
        <v>496000</v>
      </c>
      <c r="J146" s="26">
        <f t="shared" si="29"/>
        <v>2956691.200000002</v>
      </c>
      <c r="S146" s="8"/>
    </row>
    <row r="147" spans="1:19" x14ac:dyDescent="0.25">
      <c r="A147" s="1">
        <v>46</v>
      </c>
      <c r="B147" s="11">
        <f>SUMIF('Revisi H Sebelum'!$S$415:$S$779,'Revisi M Sebelum'!A147,'Revisi H Sebelum'!$B$415:$B$779)</f>
        <v>116807.20000000001</v>
      </c>
      <c r="C147" s="11">
        <f t="shared" si="30"/>
        <v>38448.300000000032</v>
      </c>
      <c r="D147" s="11">
        <f t="shared" si="26"/>
        <v>62224.500000000058</v>
      </c>
      <c r="E147" s="11">
        <f>'Revisi Demand'!G47</f>
        <v>93031</v>
      </c>
      <c r="F147" s="4">
        <f t="shared" si="31"/>
        <v>64</v>
      </c>
      <c r="G147" s="25">
        <f t="shared" si="27"/>
        <v>3982368.0000000037</v>
      </c>
      <c r="H147" s="1">
        <f t="shared" si="28"/>
        <v>1</v>
      </c>
      <c r="I147" s="26">
        <f t="shared" si="32"/>
        <v>496000</v>
      </c>
      <c r="J147" s="26">
        <f t="shared" si="29"/>
        <v>4478368.0000000037</v>
      </c>
      <c r="S147" s="8"/>
    </row>
    <row r="148" spans="1:19" x14ac:dyDescent="0.25">
      <c r="A148" s="1">
        <v>47</v>
      </c>
      <c r="B148" s="11">
        <f>SUMIF('Revisi H Sebelum'!$S$415:$S$779,'Revisi M Sebelum'!A148,'Revisi H Sebelum'!$B$415:$B$779)</f>
        <v>52262.400000000001</v>
      </c>
      <c r="C148" s="11">
        <f t="shared" si="30"/>
        <v>62224.500000000058</v>
      </c>
      <c r="D148" s="11">
        <f t="shared" si="26"/>
        <v>33667.900000000052</v>
      </c>
      <c r="E148" s="11">
        <f>'Revisi Demand'!G48</f>
        <v>80819</v>
      </c>
      <c r="F148" s="4">
        <f t="shared" si="31"/>
        <v>64</v>
      </c>
      <c r="G148" s="25">
        <f t="shared" si="27"/>
        <v>2154745.6000000034</v>
      </c>
      <c r="H148" s="1">
        <f t="shared" si="28"/>
        <v>1</v>
      </c>
      <c r="I148" s="26">
        <f t="shared" si="32"/>
        <v>496000</v>
      </c>
      <c r="J148" s="26">
        <f t="shared" si="29"/>
        <v>2650745.6000000034</v>
      </c>
      <c r="S148" s="8"/>
    </row>
    <row r="149" spans="1:19" x14ac:dyDescent="0.25">
      <c r="A149" s="1">
        <v>48</v>
      </c>
      <c r="B149" s="11">
        <f>SUMIF('Revisi H Sebelum'!$S$415:$S$779,'Revisi M Sebelum'!A149,'Revisi H Sebelum'!$B$415:$B$779)</f>
        <v>0</v>
      </c>
      <c r="C149" s="11">
        <f t="shared" si="30"/>
        <v>33667.900000000052</v>
      </c>
      <c r="D149" s="11">
        <f t="shared" si="26"/>
        <v>33667.900000000052</v>
      </c>
      <c r="E149" s="11">
        <f>'Revisi Demand'!G49</f>
        <v>0</v>
      </c>
      <c r="F149" s="4">
        <f t="shared" si="31"/>
        <v>64</v>
      </c>
      <c r="G149" s="25">
        <f t="shared" si="27"/>
        <v>2154745.6000000034</v>
      </c>
      <c r="H149" s="1">
        <f t="shared" si="28"/>
        <v>0</v>
      </c>
      <c r="I149" s="26">
        <f t="shared" si="32"/>
        <v>0</v>
      </c>
      <c r="J149" s="26">
        <f t="shared" si="29"/>
        <v>2154745.6000000034</v>
      </c>
      <c r="S149" s="8"/>
    </row>
    <row r="150" spans="1:19" x14ac:dyDescent="0.25">
      <c r="A150" s="1">
        <v>49</v>
      </c>
      <c r="B150" s="11">
        <f>SUMIF('Revisi H Sebelum'!$S$415:$S$779,'Revisi M Sebelum'!A150,'Revisi H Sebelum'!$B$415:$B$779)</f>
        <v>0</v>
      </c>
      <c r="C150" s="11">
        <f t="shared" si="30"/>
        <v>33667.900000000052</v>
      </c>
      <c r="D150" s="11">
        <f t="shared" si="26"/>
        <v>33667.900000000052</v>
      </c>
      <c r="E150" s="11">
        <f>'Revisi Demand'!G50</f>
        <v>0</v>
      </c>
      <c r="F150" s="4">
        <f t="shared" si="31"/>
        <v>64</v>
      </c>
      <c r="G150" s="25">
        <f t="shared" si="27"/>
        <v>2154745.6000000034</v>
      </c>
      <c r="H150" s="1">
        <f t="shared" si="28"/>
        <v>0</v>
      </c>
      <c r="I150" s="26">
        <f t="shared" si="32"/>
        <v>0</v>
      </c>
      <c r="J150" s="26">
        <f t="shared" si="29"/>
        <v>2154745.6000000034</v>
      </c>
      <c r="S150" s="8"/>
    </row>
    <row r="151" spans="1:19" x14ac:dyDescent="0.25">
      <c r="A151" s="1">
        <v>50</v>
      </c>
      <c r="B151" s="11">
        <f>SUMIF('Revisi H Sebelum'!$S$415:$S$779,'Revisi M Sebelum'!A151,'Revisi H Sebelum'!$B$415:$B$779)</f>
        <v>57650</v>
      </c>
      <c r="C151" s="11">
        <f t="shared" si="30"/>
        <v>33667.900000000052</v>
      </c>
      <c r="D151" s="11">
        <f t="shared" si="26"/>
        <v>28410.900000000052</v>
      </c>
      <c r="E151" s="11">
        <f>'Revisi Demand'!G51</f>
        <v>62907</v>
      </c>
      <c r="F151" s="4">
        <f t="shared" si="31"/>
        <v>64</v>
      </c>
      <c r="G151" s="25">
        <f t="shared" si="27"/>
        <v>1818297.6000000034</v>
      </c>
      <c r="H151" s="1">
        <f t="shared" si="28"/>
        <v>1</v>
      </c>
      <c r="I151" s="26">
        <f t="shared" si="32"/>
        <v>496000</v>
      </c>
      <c r="J151" s="26">
        <f t="shared" si="29"/>
        <v>2314297.6000000034</v>
      </c>
      <c r="S151" s="8"/>
    </row>
    <row r="152" spans="1:19" x14ac:dyDescent="0.25">
      <c r="A152" s="1">
        <v>51</v>
      </c>
      <c r="B152" s="11">
        <f>SUMIF('Revisi H Sebelum'!$S$415:$S$779,'Revisi M Sebelum'!A152,'Revisi H Sebelum'!$B$415:$B$779)</f>
        <v>0</v>
      </c>
      <c r="C152" s="11">
        <f t="shared" si="30"/>
        <v>28410.900000000052</v>
      </c>
      <c r="D152" s="11">
        <f t="shared" si="26"/>
        <v>18058.900000000052</v>
      </c>
      <c r="E152" s="11">
        <f>'Revisi Demand'!G52</f>
        <v>10352</v>
      </c>
      <c r="F152" s="4">
        <f t="shared" si="31"/>
        <v>64</v>
      </c>
      <c r="G152" s="25">
        <f t="shared" si="27"/>
        <v>1155769.6000000034</v>
      </c>
      <c r="H152" s="1">
        <f t="shared" si="28"/>
        <v>0</v>
      </c>
      <c r="I152" s="26">
        <f t="shared" si="32"/>
        <v>0</v>
      </c>
      <c r="J152" s="26">
        <f t="shared" si="29"/>
        <v>1155769.6000000034</v>
      </c>
      <c r="S152" s="8"/>
    </row>
    <row r="153" spans="1:19" x14ac:dyDescent="0.25">
      <c r="A153" s="1">
        <v>52</v>
      </c>
      <c r="B153" s="11">
        <f>SUMIF('Revisi H Sebelum'!$S$415:$S$779,'Revisi M Sebelum'!A153,'Revisi H Sebelum'!$B$415:$B$779)</f>
        <v>0</v>
      </c>
      <c r="C153" s="11">
        <f t="shared" si="30"/>
        <v>18058.900000000052</v>
      </c>
      <c r="D153" s="11">
        <f t="shared" si="26"/>
        <v>18058.900000000052</v>
      </c>
      <c r="E153" s="11">
        <f>'Revisi Demand'!G53</f>
        <v>0</v>
      </c>
      <c r="F153" s="4">
        <f t="shared" si="31"/>
        <v>64</v>
      </c>
      <c r="G153" s="25">
        <f t="shared" si="27"/>
        <v>1155769.6000000034</v>
      </c>
      <c r="H153" s="1">
        <f t="shared" si="28"/>
        <v>0</v>
      </c>
      <c r="I153" s="26">
        <f t="shared" si="32"/>
        <v>0</v>
      </c>
      <c r="J153" s="26">
        <f t="shared" si="29"/>
        <v>1155769.6000000034</v>
      </c>
      <c r="S153" s="8"/>
    </row>
    <row r="154" spans="1:19" x14ac:dyDescent="0.25">
      <c r="A154" s="16" t="s">
        <v>34</v>
      </c>
      <c r="B154" s="16"/>
      <c r="C154" s="16"/>
      <c r="D154" s="16"/>
      <c r="E154" s="16"/>
      <c r="F154" s="16"/>
      <c r="G154" s="38">
        <f>SUM(G102:G153)</f>
        <v>153547116.80000001</v>
      </c>
      <c r="H154" s="16"/>
      <c r="I154" s="39">
        <f>SUM(I102:I153)</f>
        <v>22320000</v>
      </c>
      <c r="J154" s="39">
        <f>SUM(J102:J153)</f>
        <v>175867116.80000001</v>
      </c>
    </row>
    <row r="156" spans="1:19" x14ac:dyDescent="0.25">
      <c r="D156" t="s">
        <v>116</v>
      </c>
      <c r="E156" s="24">
        <f>SUM(E102:E153)</f>
        <v>2999572</v>
      </c>
      <c r="G156" t="s">
        <v>148</v>
      </c>
      <c r="H156">
        <f>SUM(H102:H153)</f>
        <v>45</v>
      </c>
      <c r="J156" s="41">
        <f>J154-J157</f>
        <v>147217770.80000001</v>
      </c>
    </row>
    <row r="157" spans="1:19" x14ac:dyDescent="0.25">
      <c r="D157" t="s">
        <v>117</v>
      </c>
      <c r="E157" s="24">
        <f>MAX(E102:E153)</f>
        <v>93031</v>
      </c>
      <c r="J157" s="8">
        <v>28649346</v>
      </c>
    </row>
    <row r="158" spans="1:19" x14ac:dyDescent="0.25">
      <c r="D158" t="s">
        <v>118</v>
      </c>
      <c r="E158" s="24">
        <f>AVERAGE(E102:E153)</f>
        <v>57684.076923076922</v>
      </c>
      <c r="J158">
        <f>J156/J154</f>
        <v>0.83709662999376588</v>
      </c>
    </row>
    <row r="160" spans="1:19" x14ac:dyDescent="0.25">
      <c r="J160">
        <v>40000000</v>
      </c>
    </row>
    <row r="161" spans="1:13" x14ac:dyDescent="0.25">
      <c r="J161" s="6">
        <f>J154-J160</f>
        <v>135867116.80000001</v>
      </c>
    </row>
    <row r="162" spans="1:13" x14ac:dyDescent="0.25">
      <c r="J162" s="42">
        <f>J161/J154</f>
        <v>0.77255554803068227</v>
      </c>
    </row>
    <row r="163" spans="1:13" x14ac:dyDescent="0.25">
      <c r="J163" s="42"/>
    </row>
    <row r="164" spans="1:13" s="18" customFormat="1" x14ac:dyDescent="0.25">
      <c r="A164" s="46" t="s">
        <v>119</v>
      </c>
      <c r="J164" s="47"/>
    </row>
    <row r="165" spans="1:13" x14ac:dyDescent="0.25">
      <c r="A165" s="1" t="s">
        <v>105</v>
      </c>
      <c r="B165" s="1" t="s">
        <v>106</v>
      </c>
      <c r="C165" s="1" t="s">
        <v>107</v>
      </c>
      <c r="D165" s="1" t="s">
        <v>108</v>
      </c>
      <c r="E165" s="1" t="s">
        <v>97</v>
      </c>
      <c r="F165" s="1" t="s">
        <v>109</v>
      </c>
      <c r="G165" s="25" t="s">
        <v>110</v>
      </c>
      <c r="H165" s="1" t="s">
        <v>111</v>
      </c>
      <c r="I165" s="1" t="s">
        <v>112</v>
      </c>
      <c r="J165" s="1" t="s">
        <v>113</v>
      </c>
    </row>
    <row r="166" spans="1:13" x14ac:dyDescent="0.25">
      <c r="A166" s="1">
        <v>1</v>
      </c>
      <c r="B166" s="11">
        <f>SUMIF('Revisi H Sebelum'!$S$792:$S$1156,'Revisi M Sebelum'!A166,'Revisi H Sebelum'!$B$792:$B$1156)</f>
        <v>57446</v>
      </c>
      <c r="C166" s="11">
        <f>M166</f>
        <v>48835.6</v>
      </c>
      <c r="D166" s="11">
        <f>C166+B166-E166</f>
        <v>65607.600000000006</v>
      </c>
      <c r="E166" s="11">
        <f>'Revisi Demand'!H2</f>
        <v>40674</v>
      </c>
      <c r="F166" s="4">
        <f t="shared" ref="F166:F197" si="33">$M$167</f>
        <v>63</v>
      </c>
      <c r="G166" s="25">
        <f>D166*F166</f>
        <v>4133278.8000000003</v>
      </c>
      <c r="H166" s="1">
        <f>IF(B166=0,0,1)</f>
        <v>1</v>
      </c>
      <c r="I166" s="26">
        <f t="shared" ref="I166:I197" si="34">H166*$M$168</f>
        <v>496000</v>
      </c>
      <c r="J166" s="26">
        <f>G166+I166</f>
        <v>4629278.8000000007</v>
      </c>
      <c r="L166" s="13" t="s">
        <v>107</v>
      </c>
      <c r="M166">
        <v>48835.6</v>
      </c>
    </row>
    <row r="167" spans="1:13" x14ac:dyDescent="0.25">
      <c r="A167" s="1">
        <v>2</v>
      </c>
      <c r="B167" s="11">
        <f>SUMIF('Revisi H Sebelum'!$S$792:$S$1156,'Revisi M Sebelum'!A167,'Revisi H Sebelum'!$B$792:$B$1156)</f>
        <v>60680</v>
      </c>
      <c r="C167" s="11">
        <f>D166</f>
        <v>65607.600000000006</v>
      </c>
      <c r="D167" s="11">
        <f>C167+B167-E167</f>
        <v>75156.600000000006</v>
      </c>
      <c r="E167" s="11">
        <f>'Revisi Demand'!H3</f>
        <v>51131</v>
      </c>
      <c r="F167" s="4">
        <f t="shared" si="33"/>
        <v>63</v>
      </c>
      <c r="G167" s="25">
        <f t="shared" ref="G167:G217" si="35">D167*F167</f>
        <v>4734865.8000000007</v>
      </c>
      <c r="H167" s="1">
        <f t="shared" ref="H167:H217" si="36">IF(B167=0,0,1)</f>
        <v>1</v>
      </c>
      <c r="I167" s="26">
        <f t="shared" si="34"/>
        <v>496000</v>
      </c>
      <c r="J167" s="26">
        <f t="shared" ref="J167:J217" si="37">G167+I167</f>
        <v>5230865.8000000007</v>
      </c>
      <c r="L167" s="13" t="s">
        <v>0</v>
      </c>
      <c r="M167" s="27">
        <f>'Revisi Identifikasi Biaya'!B12</f>
        <v>63</v>
      </c>
    </row>
    <row r="168" spans="1:13" x14ac:dyDescent="0.25">
      <c r="A168" s="1">
        <v>3</v>
      </c>
      <c r="B168" s="11">
        <f>SUMIF('Revisi H Sebelum'!$S$792:$S$1156,'Revisi M Sebelum'!A168,'Revisi H Sebelum'!$B$792:$B$1156)</f>
        <v>59755.5</v>
      </c>
      <c r="C168" s="11">
        <f t="shared" ref="C168:C217" si="38">D167</f>
        <v>75156.600000000006</v>
      </c>
      <c r="D168" s="11">
        <f t="shared" ref="D168:D217" si="39">C168+B168-E168</f>
        <v>84021.1</v>
      </c>
      <c r="E168" s="11">
        <f>'Revisi Demand'!H4</f>
        <v>50891</v>
      </c>
      <c r="F168" s="4">
        <f t="shared" si="33"/>
        <v>63</v>
      </c>
      <c r="G168" s="25">
        <f t="shared" si="35"/>
        <v>5293329.3000000007</v>
      </c>
      <c r="H168" s="1">
        <f t="shared" si="36"/>
        <v>1</v>
      </c>
      <c r="I168" s="26">
        <f t="shared" si="34"/>
        <v>496000</v>
      </c>
      <c r="J168" s="26">
        <f t="shared" si="37"/>
        <v>5789329.3000000007</v>
      </c>
      <c r="L168" s="13" t="s">
        <v>21</v>
      </c>
      <c r="M168" s="28">
        <v>496000</v>
      </c>
    </row>
    <row r="169" spans="1:13" x14ac:dyDescent="0.25">
      <c r="A169" s="1">
        <v>4</v>
      </c>
      <c r="B169" s="11">
        <f>SUMIF('Revisi H Sebelum'!$S$792:$S$1156,'Revisi M Sebelum'!A169,'Revisi H Sebelum'!$B$792:$B$1156)</f>
        <v>45104</v>
      </c>
      <c r="C169" s="11">
        <f t="shared" si="38"/>
        <v>84021.1</v>
      </c>
      <c r="D169" s="11">
        <f t="shared" si="39"/>
        <v>79068.100000000006</v>
      </c>
      <c r="E169" s="11">
        <f>'Revisi Demand'!H5</f>
        <v>50057</v>
      </c>
      <c r="F169" s="4">
        <f t="shared" si="33"/>
        <v>63</v>
      </c>
      <c r="G169" s="25">
        <f t="shared" si="35"/>
        <v>4981290.3000000007</v>
      </c>
      <c r="H169" s="1">
        <f t="shared" si="36"/>
        <v>1</v>
      </c>
      <c r="I169" s="26">
        <f t="shared" si="34"/>
        <v>496000</v>
      </c>
      <c r="J169" s="26">
        <f t="shared" si="37"/>
        <v>5477290.3000000007</v>
      </c>
    </row>
    <row r="170" spans="1:13" x14ac:dyDescent="0.25">
      <c r="A170" s="1">
        <v>5</v>
      </c>
      <c r="B170" s="11">
        <f>SUMIF('Revisi H Sebelum'!$S$792:$S$1156,'Revisi M Sebelum'!A170,'Revisi H Sebelum'!$B$792:$B$1156)</f>
        <v>52621</v>
      </c>
      <c r="C170" s="11">
        <f t="shared" si="38"/>
        <v>79068.100000000006</v>
      </c>
      <c r="D170" s="11">
        <f t="shared" si="39"/>
        <v>90730.1</v>
      </c>
      <c r="E170" s="11">
        <f>'Revisi Demand'!H6</f>
        <v>40959</v>
      </c>
      <c r="F170" s="4">
        <f t="shared" si="33"/>
        <v>63</v>
      </c>
      <c r="G170" s="25">
        <f t="shared" si="35"/>
        <v>5715996.3000000007</v>
      </c>
      <c r="H170" s="1">
        <f t="shared" si="36"/>
        <v>1</v>
      </c>
      <c r="I170" s="26">
        <f t="shared" si="34"/>
        <v>496000</v>
      </c>
      <c r="J170" s="26">
        <f t="shared" si="37"/>
        <v>6211996.3000000007</v>
      </c>
    </row>
    <row r="171" spans="1:13" x14ac:dyDescent="0.25">
      <c r="A171" s="1">
        <v>6</v>
      </c>
      <c r="B171" s="11">
        <f>SUMIF('Revisi H Sebelum'!$S$792:$S$1156,'Revisi M Sebelum'!A171,'Revisi H Sebelum'!$B$792:$B$1156)</f>
        <v>23530</v>
      </c>
      <c r="C171" s="11">
        <f t="shared" si="38"/>
        <v>90730.1</v>
      </c>
      <c r="D171" s="11">
        <f t="shared" si="39"/>
        <v>96767.1</v>
      </c>
      <c r="E171" s="11">
        <f>'Revisi Demand'!H7</f>
        <v>17493</v>
      </c>
      <c r="F171" s="4">
        <f t="shared" si="33"/>
        <v>63</v>
      </c>
      <c r="G171" s="25">
        <f t="shared" si="35"/>
        <v>6096327.3000000007</v>
      </c>
      <c r="H171" s="1">
        <f t="shared" si="36"/>
        <v>1</v>
      </c>
      <c r="I171" s="26">
        <f t="shared" si="34"/>
        <v>496000</v>
      </c>
      <c r="J171" s="26">
        <f t="shared" si="37"/>
        <v>6592327.3000000007</v>
      </c>
    </row>
    <row r="172" spans="1:13" x14ac:dyDescent="0.25">
      <c r="A172" s="1">
        <v>7</v>
      </c>
      <c r="B172" s="11">
        <f>SUMIF('Revisi H Sebelum'!$S$792:$S$1156,'Revisi M Sebelum'!A172,'Revisi H Sebelum'!$B$792:$B$1156)</f>
        <v>0</v>
      </c>
      <c r="C172" s="11">
        <f t="shared" si="38"/>
        <v>96767.1</v>
      </c>
      <c r="D172" s="11">
        <f t="shared" si="39"/>
        <v>96767.1</v>
      </c>
      <c r="E172" s="11">
        <f>'Revisi Demand'!H8</f>
        <v>0</v>
      </c>
      <c r="F172" s="4">
        <f t="shared" si="33"/>
        <v>63</v>
      </c>
      <c r="G172" s="25">
        <f t="shared" si="35"/>
        <v>6096327.3000000007</v>
      </c>
      <c r="H172" s="1">
        <f t="shared" si="36"/>
        <v>0</v>
      </c>
      <c r="I172" s="26">
        <f t="shared" si="34"/>
        <v>0</v>
      </c>
      <c r="J172" s="26">
        <f t="shared" si="37"/>
        <v>6096327.3000000007</v>
      </c>
    </row>
    <row r="173" spans="1:13" x14ac:dyDescent="0.25">
      <c r="A173" s="1">
        <v>8</v>
      </c>
      <c r="B173" s="11">
        <f>SUMIF('Revisi H Sebelum'!$S$792:$S$1156,'Revisi M Sebelum'!A173,'Revisi H Sebelum'!$B$792:$B$1156)</f>
        <v>38080</v>
      </c>
      <c r="C173" s="11">
        <f t="shared" si="38"/>
        <v>96767.1</v>
      </c>
      <c r="D173" s="11">
        <f t="shared" si="39"/>
        <v>95764.1</v>
      </c>
      <c r="E173" s="11">
        <f>'Revisi Demand'!H9</f>
        <v>39083</v>
      </c>
      <c r="F173" s="4">
        <f t="shared" si="33"/>
        <v>63</v>
      </c>
      <c r="G173" s="25">
        <f t="shared" si="35"/>
        <v>6033138.3000000007</v>
      </c>
      <c r="H173" s="1">
        <f t="shared" si="36"/>
        <v>1</v>
      </c>
      <c r="I173" s="26">
        <f t="shared" si="34"/>
        <v>496000</v>
      </c>
      <c r="J173" s="26">
        <f t="shared" si="37"/>
        <v>6529138.3000000007</v>
      </c>
    </row>
    <row r="174" spans="1:13" x14ac:dyDescent="0.25">
      <c r="A174" s="1">
        <v>9</v>
      </c>
      <c r="B174" s="11">
        <f>SUMIF('Revisi H Sebelum'!$S$792:$S$1156,'Revisi M Sebelum'!A174,'Revisi H Sebelum'!$B$792:$B$1156)</f>
        <v>51091</v>
      </c>
      <c r="C174" s="11">
        <f t="shared" si="38"/>
        <v>95764.1</v>
      </c>
      <c r="D174" s="11">
        <f t="shared" si="39"/>
        <v>113000.1</v>
      </c>
      <c r="E174" s="11">
        <f>'Revisi Demand'!H10</f>
        <v>33855</v>
      </c>
      <c r="F174" s="4">
        <f t="shared" si="33"/>
        <v>63</v>
      </c>
      <c r="G174" s="25">
        <f t="shared" si="35"/>
        <v>7119006.3000000007</v>
      </c>
      <c r="H174" s="1">
        <f t="shared" si="36"/>
        <v>1</v>
      </c>
      <c r="I174" s="26">
        <f t="shared" si="34"/>
        <v>496000</v>
      </c>
      <c r="J174" s="26">
        <f t="shared" si="37"/>
        <v>7615006.3000000007</v>
      </c>
    </row>
    <row r="175" spans="1:13" x14ac:dyDescent="0.25">
      <c r="A175" s="1">
        <v>10</v>
      </c>
      <c r="B175" s="11">
        <f>SUMIF('Revisi H Sebelum'!$S$792:$S$1156,'Revisi M Sebelum'!A175,'Revisi H Sebelum'!$B$792:$B$1156)</f>
        <v>56350</v>
      </c>
      <c r="C175" s="11">
        <f t="shared" si="38"/>
        <v>113000.1</v>
      </c>
      <c r="D175" s="11">
        <f t="shared" si="39"/>
        <v>117813.1</v>
      </c>
      <c r="E175" s="11">
        <f>'Revisi Demand'!H11</f>
        <v>51537</v>
      </c>
      <c r="F175" s="4">
        <f t="shared" si="33"/>
        <v>63</v>
      </c>
      <c r="G175" s="25">
        <f t="shared" si="35"/>
        <v>7422225.3000000007</v>
      </c>
      <c r="H175" s="1">
        <f t="shared" si="36"/>
        <v>1</v>
      </c>
      <c r="I175" s="26">
        <f t="shared" si="34"/>
        <v>496000</v>
      </c>
      <c r="J175" s="26">
        <f t="shared" si="37"/>
        <v>7918225.3000000007</v>
      </c>
    </row>
    <row r="176" spans="1:13" x14ac:dyDescent="0.25">
      <c r="A176" s="1">
        <v>11</v>
      </c>
      <c r="B176" s="11">
        <f>SUMIF('Revisi H Sebelum'!$S$792:$S$1156,'Revisi M Sebelum'!A176,'Revisi H Sebelum'!$B$792:$B$1156)</f>
        <v>31227.200000000001</v>
      </c>
      <c r="C176" s="11">
        <f t="shared" si="38"/>
        <v>117813.1</v>
      </c>
      <c r="D176" s="11">
        <f t="shared" si="39"/>
        <v>97745.300000000017</v>
      </c>
      <c r="E176" s="11">
        <f>'Revisi Demand'!H12</f>
        <v>51295</v>
      </c>
      <c r="F176" s="4">
        <f t="shared" si="33"/>
        <v>63</v>
      </c>
      <c r="G176" s="25">
        <f t="shared" si="35"/>
        <v>6157953.9000000013</v>
      </c>
      <c r="H176" s="1">
        <f t="shared" si="36"/>
        <v>1</v>
      </c>
      <c r="I176" s="26">
        <f t="shared" si="34"/>
        <v>496000</v>
      </c>
      <c r="J176" s="26">
        <f t="shared" si="37"/>
        <v>6653953.9000000013</v>
      </c>
    </row>
    <row r="177" spans="1:10" x14ac:dyDescent="0.25">
      <c r="A177" s="1">
        <v>12</v>
      </c>
      <c r="B177" s="11">
        <f>SUMIF('Revisi H Sebelum'!$S$792:$S$1156,'Revisi M Sebelum'!A177,'Revisi H Sebelum'!$B$792:$B$1156)</f>
        <v>3910</v>
      </c>
      <c r="C177" s="11">
        <f t="shared" si="38"/>
        <v>97745.300000000017</v>
      </c>
      <c r="D177" s="11">
        <f t="shared" si="39"/>
        <v>94377.300000000017</v>
      </c>
      <c r="E177" s="11">
        <f>'Revisi Demand'!H13</f>
        <v>7278</v>
      </c>
      <c r="F177" s="4">
        <f t="shared" si="33"/>
        <v>63</v>
      </c>
      <c r="G177" s="25">
        <f t="shared" si="35"/>
        <v>5945769.9000000013</v>
      </c>
      <c r="H177" s="1">
        <f t="shared" si="36"/>
        <v>1</v>
      </c>
      <c r="I177" s="26">
        <f t="shared" si="34"/>
        <v>496000</v>
      </c>
      <c r="J177" s="26">
        <f t="shared" si="37"/>
        <v>6441769.9000000013</v>
      </c>
    </row>
    <row r="178" spans="1:10" x14ac:dyDescent="0.25">
      <c r="A178" s="1">
        <v>13</v>
      </c>
      <c r="B178" s="11">
        <f>SUMIF('Revisi H Sebelum'!$S$792:$S$1156,'Revisi M Sebelum'!A178,'Revisi H Sebelum'!$B$792:$B$1156)</f>
        <v>48770.400000000001</v>
      </c>
      <c r="C178" s="11">
        <f t="shared" si="38"/>
        <v>94377.300000000017</v>
      </c>
      <c r="D178" s="11">
        <f t="shared" si="39"/>
        <v>103423.70000000001</v>
      </c>
      <c r="E178" s="11">
        <f>'Revisi Demand'!H14</f>
        <v>39724</v>
      </c>
      <c r="F178" s="4">
        <f t="shared" si="33"/>
        <v>63</v>
      </c>
      <c r="G178" s="25">
        <f t="shared" si="35"/>
        <v>6515693.1000000006</v>
      </c>
      <c r="H178" s="1">
        <f t="shared" si="36"/>
        <v>1</v>
      </c>
      <c r="I178" s="26">
        <f t="shared" si="34"/>
        <v>496000</v>
      </c>
      <c r="J178" s="26">
        <f t="shared" si="37"/>
        <v>7011693.1000000006</v>
      </c>
    </row>
    <row r="179" spans="1:10" x14ac:dyDescent="0.25">
      <c r="A179" s="1">
        <v>14</v>
      </c>
      <c r="B179" s="11">
        <f>SUMIF('Revisi H Sebelum'!$S$792:$S$1156,'Revisi M Sebelum'!A179,'Revisi H Sebelum'!$B$792:$B$1156)</f>
        <v>41136.6</v>
      </c>
      <c r="C179" s="11">
        <f t="shared" si="38"/>
        <v>103423.70000000001</v>
      </c>
      <c r="D179" s="11">
        <f t="shared" si="39"/>
        <v>96721.300000000017</v>
      </c>
      <c r="E179" s="11">
        <f>'Revisi Demand'!H15</f>
        <v>47839</v>
      </c>
      <c r="F179" s="4">
        <f t="shared" si="33"/>
        <v>63</v>
      </c>
      <c r="G179" s="25">
        <f t="shared" si="35"/>
        <v>6093441.9000000013</v>
      </c>
      <c r="H179" s="1">
        <f t="shared" si="36"/>
        <v>1</v>
      </c>
      <c r="I179" s="26">
        <f t="shared" si="34"/>
        <v>496000</v>
      </c>
      <c r="J179" s="26">
        <f t="shared" si="37"/>
        <v>6589441.9000000013</v>
      </c>
    </row>
    <row r="180" spans="1:10" x14ac:dyDescent="0.25">
      <c r="A180" s="1">
        <v>15</v>
      </c>
      <c r="B180" s="11">
        <f>SUMIF('Revisi H Sebelum'!$S$792:$S$1156,'Revisi M Sebelum'!A180,'Revisi H Sebelum'!$B$792:$B$1156)</f>
        <v>30929.599999999999</v>
      </c>
      <c r="C180" s="11">
        <f t="shared" si="38"/>
        <v>96721.300000000017</v>
      </c>
      <c r="D180" s="11">
        <f t="shared" si="39"/>
        <v>86413.900000000023</v>
      </c>
      <c r="E180" s="11">
        <f>'Revisi Demand'!H16</f>
        <v>41237</v>
      </c>
      <c r="F180" s="4">
        <f t="shared" si="33"/>
        <v>63</v>
      </c>
      <c r="G180" s="25">
        <f t="shared" si="35"/>
        <v>5444075.7000000011</v>
      </c>
      <c r="H180" s="1">
        <f t="shared" si="36"/>
        <v>1</v>
      </c>
      <c r="I180" s="26">
        <f t="shared" si="34"/>
        <v>496000</v>
      </c>
      <c r="J180" s="26">
        <f t="shared" si="37"/>
        <v>5940075.7000000011</v>
      </c>
    </row>
    <row r="181" spans="1:10" x14ac:dyDescent="0.25">
      <c r="A181" s="1">
        <v>16</v>
      </c>
      <c r="B181" s="11">
        <f>SUMIF('Revisi H Sebelum'!$S$792:$S$1156,'Revisi M Sebelum'!A181,'Revisi H Sebelum'!$B$792:$B$1156)</f>
        <v>53836</v>
      </c>
      <c r="C181" s="11">
        <f t="shared" si="38"/>
        <v>86413.900000000023</v>
      </c>
      <c r="D181" s="11">
        <f t="shared" si="39"/>
        <v>84356.900000000023</v>
      </c>
      <c r="E181" s="11">
        <f>'Revisi Demand'!H17</f>
        <v>55893</v>
      </c>
      <c r="F181" s="4">
        <f t="shared" si="33"/>
        <v>63</v>
      </c>
      <c r="G181" s="25">
        <f t="shared" si="35"/>
        <v>5314484.7000000011</v>
      </c>
      <c r="H181" s="1">
        <f t="shared" si="36"/>
        <v>1</v>
      </c>
      <c r="I181" s="26">
        <f t="shared" si="34"/>
        <v>496000</v>
      </c>
      <c r="J181" s="26">
        <f t="shared" si="37"/>
        <v>5810484.7000000011</v>
      </c>
    </row>
    <row r="182" spans="1:10" x14ac:dyDescent="0.25">
      <c r="A182" s="1">
        <v>17</v>
      </c>
      <c r="B182" s="11">
        <f>SUMIF('Revisi H Sebelum'!$S$792:$S$1156,'Revisi M Sebelum'!A182,'Revisi H Sebelum'!$B$792:$B$1156)</f>
        <v>55096</v>
      </c>
      <c r="C182" s="11">
        <f t="shared" si="38"/>
        <v>84356.900000000023</v>
      </c>
      <c r="D182" s="11">
        <f t="shared" si="39"/>
        <v>87392.900000000023</v>
      </c>
      <c r="E182" s="11">
        <f>'Revisi Demand'!H18</f>
        <v>52060</v>
      </c>
      <c r="F182" s="4">
        <f t="shared" si="33"/>
        <v>63</v>
      </c>
      <c r="G182" s="25">
        <f t="shared" si="35"/>
        <v>5505752.7000000011</v>
      </c>
      <c r="H182" s="1">
        <f t="shared" si="36"/>
        <v>1</v>
      </c>
      <c r="I182" s="26">
        <f t="shared" si="34"/>
        <v>496000</v>
      </c>
      <c r="J182" s="26">
        <f t="shared" si="37"/>
        <v>6001752.7000000011</v>
      </c>
    </row>
    <row r="183" spans="1:10" x14ac:dyDescent="0.25">
      <c r="A183" s="1">
        <v>18</v>
      </c>
      <c r="B183" s="11">
        <f>SUMIF('Revisi H Sebelum'!$S$792:$S$1156,'Revisi M Sebelum'!A183,'Revisi H Sebelum'!$B$792:$B$1156)</f>
        <v>0</v>
      </c>
      <c r="C183" s="11">
        <f t="shared" si="38"/>
        <v>87392.900000000023</v>
      </c>
      <c r="D183" s="11">
        <f t="shared" si="39"/>
        <v>52773.900000000023</v>
      </c>
      <c r="E183" s="11">
        <f>'Revisi Demand'!H19</f>
        <v>34619</v>
      </c>
      <c r="F183" s="4">
        <f t="shared" si="33"/>
        <v>63</v>
      </c>
      <c r="G183" s="25">
        <f t="shared" si="35"/>
        <v>3324755.7000000016</v>
      </c>
      <c r="H183" s="1">
        <f t="shared" si="36"/>
        <v>0</v>
      </c>
      <c r="I183" s="26">
        <f t="shared" si="34"/>
        <v>0</v>
      </c>
      <c r="J183" s="26">
        <f t="shared" si="37"/>
        <v>3324755.7000000016</v>
      </c>
    </row>
    <row r="184" spans="1:10" x14ac:dyDescent="0.25">
      <c r="A184" s="1">
        <v>19</v>
      </c>
      <c r="B184" s="11">
        <f>SUMIF('Revisi H Sebelum'!$S$792:$S$1156,'Revisi M Sebelum'!A184,'Revisi H Sebelum'!$B$792:$B$1156)</f>
        <v>34594</v>
      </c>
      <c r="C184" s="11">
        <f t="shared" si="38"/>
        <v>52773.900000000023</v>
      </c>
      <c r="D184" s="11">
        <f t="shared" si="39"/>
        <v>36292.900000000023</v>
      </c>
      <c r="E184" s="11">
        <f>'Revisi Demand'!H20</f>
        <v>51075</v>
      </c>
      <c r="F184" s="4">
        <f t="shared" si="33"/>
        <v>63</v>
      </c>
      <c r="G184" s="25">
        <f t="shared" si="35"/>
        <v>2286452.7000000016</v>
      </c>
      <c r="H184" s="1">
        <f t="shared" si="36"/>
        <v>1</v>
      </c>
      <c r="I184" s="26">
        <f t="shared" si="34"/>
        <v>496000</v>
      </c>
      <c r="J184" s="26">
        <f t="shared" si="37"/>
        <v>2782452.7000000016</v>
      </c>
    </row>
    <row r="185" spans="1:10" x14ac:dyDescent="0.25">
      <c r="A185" s="1">
        <v>20</v>
      </c>
      <c r="B185" s="11">
        <f>SUMIF('Revisi H Sebelum'!$S$792:$S$1156,'Revisi M Sebelum'!A185,'Revisi H Sebelum'!$B$792:$B$1156)</f>
        <v>29353</v>
      </c>
      <c r="C185" s="11">
        <f t="shared" si="38"/>
        <v>36292.900000000023</v>
      </c>
      <c r="D185" s="11">
        <f t="shared" si="39"/>
        <v>23325.900000000023</v>
      </c>
      <c r="E185" s="11">
        <f>'Revisi Demand'!H21</f>
        <v>42320</v>
      </c>
      <c r="F185" s="4">
        <f t="shared" si="33"/>
        <v>63</v>
      </c>
      <c r="G185" s="25">
        <f t="shared" si="35"/>
        <v>1469531.7000000016</v>
      </c>
      <c r="H185" s="1">
        <f t="shared" si="36"/>
        <v>1</v>
      </c>
      <c r="I185" s="26">
        <f t="shared" si="34"/>
        <v>496000</v>
      </c>
      <c r="J185" s="26">
        <f t="shared" si="37"/>
        <v>1965531.7000000016</v>
      </c>
    </row>
    <row r="186" spans="1:10" x14ac:dyDescent="0.25">
      <c r="A186" s="1">
        <v>21</v>
      </c>
      <c r="B186" s="11">
        <f>SUMIF('Revisi H Sebelum'!$S$792:$S$1156,'Revisi M Sebelum'!A186,'Revisi H Sebelum'!$B$792:$B$1156)</f>
        <v>29605.600000000002</v>
      </c>
      <c r="C186" s="11">
        <f t="shared" si="38"/>
        <v>23325.900000000023</v>
      </c>
      <c r="D186" s="11">
        <f t="shared" si="39"/>
        <v>9505.5000000000291</v>
      </c>
      <c r="E186" s="11">
        <f>'Revisi Demand'!H22</f>
        <v>43426</v>
      </c>
      <c r="F186" s="4">
        <f t="shared" si="33"/>
        <v>63</v>
      </c>
      <c r="G186" s="25">
        <f t="shared" si="35"/>
        <v>598846.50000000186</v>
      </c>
      <c r="H186" s="1">
        <f t="shared" si="36"/>
        <v>1</v>
      </c>
      <c r="I186" s="26">
        <f t="shared" si="34"/>
        <v>496000</v>
      </c>
      <c r="J186" s="26">
        <f t="shared" si="37"/>
        <v>1094846.5000000019</v>
      </c>
    </row>
    <row r="187" spans="1:10" x14ac:dyDescent="0.25">
      <c r="A187" s="1">
        <v>22</v>
      </c>
      <c r="B187" s="11">
        <f>SUMIF('Revisi H Sebelum'!$S$792:$S$1156,'Revisi M Sebelum'!A187,'Revisi H Sebelum'!$B$792:$B$1156)</f>
        <v>43916.800000000003</v>
      </c>
      <c r="C187" s="11">
        <f t="shared" si="38"/>
        <v>9505.5000000000291</v>
      </c>
      <c r="D187" s="11">
        <f t="shared" si="39"/>
        <v>53422.300000000032</v>
      </c>
      <c r="E187" s="11">
        <f>'Revisi Demand'!H23</f>
        <v>0</v>
      </c>
      <c r="F187" s="4">
        <f t="shared" si="33"/>
        <v>63</v>
      </c>
      <c r="G187" s="25">
        <f t="shared" si="35"/>
        <v>3365604.9000000022</v>
      </c>
      <c r="H187" s="1">
        <f t="shared" si="36"/>
        <v>1</v>
      </c>
      <c r="I187" s="26">
        <f t="shared" si="34"/>
        <v>496000</v>
      </c>
      <c r="J187" s="26">
        <f t="shared" si="37"/>
        <v>3861604.9000000022</v>
      </c>
    </row>
    <row r="188" spans="1:10" x14ac:dyDescent="0.25">
      <c r="A188" s="1">
        <v>23</v>
      </c>
      <c r="B188" s="11">
        <f>SUMIF('Revisi H Sebelum'!$S$792:$S$1156,'Revisi M Sebelum'!A188,'Revisi H Sebelum'!$B$792:$B$1156)</f>
        <v>44059.399999999994</v>
      </c>
      <c r="C188" s="11">
        <f t="shared" si="38"/>
        <v>53422.300000000032</v>
      </c>
      <c r="D188" s="11">
        <f t="shared" si="39"/>
        <v>63242.700000000026</v>
      </c>
      <c r="E188" s="11">
        <f>'Revisi Demand'!H24</f>
        <v>34239</v>
      </c>
      <c r="F188" s="4">
        <f t="shared" si="33"/>
        <v>63</v>
      </c>
      <c r="G188" s="25">
        <f t="shared" si="35"/>
        <v>3984290.1000000015</v>
      </c>
      <c r="H188" s="1">
        <f t="shared" si="36"/>
        <v>1</v>
      </c>
      <c r="I188" s="26">
        <f t="shared" si="34"/>
        <v>496000</v>
      </c>
      <c r="J188" s="26">
        <f t="shared" si="37"/>
        <v>4480290.1000000015</v>
      </c>
    </row>
    <row r="189" spans="1:10" x14ac:dyDescent="0.25">
      <c r="A189" s="1">
        <v>24</v>
      </c>
      <c r="B189" s="11">
        <f>SUMIF('Revisi H Sebelum'!$S$792:$S$1156,'Revisi M Sebelum'!A189,'Revisi H Sebelum'!$B$792:$B$1156)</f>
        <v>64030</v>
      </c>
      <c r="C189" s="11">
        <f t="shared" si="38"/>
        <v>63242.700000000026</v>
      </c>
      <c r="D189" s="11">
        <f t="shared" si="39"/>
        <v>76670.700000000026</v>
      </c>
      <c r="E189" s="11">
        <f>'Revisi Demand'!H25</f>
        <v>50602</v>
      </c>
      <c r="F189" s="4">
        <f t="shared" si="33"/>
        <v>63</v>
      </c>
      <c r="G189" s="25">
        <f t="shared" si="35"/>
        <v>4830254.1000000015</v>
      </c>
      <c r="H189" s="1">
        <f t="shared" si="36"/>
        <v>1</v>
      </c>
      <c r="I189" s="26">
        <f t="shared" si="34"/>
        <v>496000</v>
      </c>
      <c r="J189" s="26">
        <f t="shared" si="37"/>
        <v>5326254.1000000015</v>
      </c>
    </row>
    <row r="190" spans="1:10" x14ac:dyDescent="0.25">
      <c r="A190" s="1">
        <v>25</v>
      </c>
      <c r="B190" s="11">
        <f>SUMIF('Revisi H Sebelum'!$S$792:$S$1156,'Revisi M Sebelum'!A190,'Revisi H Sebelum'!$B$792:$B$1156)</f>
        <v>0</v>
      </c>
      <c r="C190" s="11">
        <f t="shared" si="38"/>
        <v>76670.700000000026</v>
      </c>
      <c r="D190" s="11">
        <f t="shared" si="39"/>
        <v>23993.700000000026</v>
      </c>
      <c r="E190" s="11">
        <f>'Revisi Demand'!H26</f>
        <v>52677</v>
      </c>
      <c r="F190" s="4">
        <f t="shared" si="33"/>
        <v>63</v>
      </c>
      <c r="G190" s="25">
        <f t="shared" si="35"/>
        <v>1511603.1000000017</v>
      </c>
      <c r="H190" s="1">
        <f t="shared" si="36"/>
        <v>0</v>
      </c>
      <c r="I190" s="26">
        <f t="shared" si="34"/>
        <v>0</v>
      </c>
      <c r="J190" s="26">
        <f t="shared" si="37"/>
        <v>1511603.1000000017</v>
      </c>
    </row>
    <row r="191" spans="1:10" x14ac:dyDescent="0.25">
      <c r="A191" s="1">
        <v>26</v>
      </c>
      <c r="B191" s="11">
        <f>SUMIF('Revisi H Sebelum'!$S$792:$S$1156,'Revisi M Sebelum'!A191,'Revisi H Sebelum'!$B$792:$B$1156)</f>
        <v>43565.2</v>
      </c>
      <c r="C191" s="11">
        <f t="shared" si="38"/>
        <v>23993.700000000026</v>
      </c>
      <c r="D191" s="11">
        <f t="shared" si="39"/>
        <v>16951.900000000023</v>
      </c>
      <c r="E191" s="11">
        <f>'Revisi Demand'!H27</f>
        <v>50607</v>
      </c>
      <c r="F191" s="4">
        <f t="shared" si="33"/>
        <v>63</v>
      </c>
      <c r="G191" s="25">
        <f t="shared" si="35"/>
        <v>1067969.7000000016</v>
      </c>
      <c r="H191" s="1">
        <f t="shared" si="36"/>
        <v>1</v>
      </c>
      <c r="I191" s="26">
        <f t="shared" si="34"/>
        <v>496000</v>
      </c>
      <c r="J191" s="26">
        <f t="shared" si="37"/>
        <v>1563969.7000000016</v>
      </c>
    </row>
    <row r="192" spans="1:10" x14ac:dyDescent="0.25">
      <c r="A192" s="1">
        <v>27</v>
      </c>
      <c r="B192" s="11">
        <f>SUMIF('Revisi H Sebelum'!$S$792:$S$1156,'Revisi M Sebelum'!A192,'Revisi H Sebelum'!$B$792:$B$1156)</f>
        <v>45861.599999999999</v>
      </c>
      <c r="C192" s="11">
        <f t="shared" si="38"/>
        <v>16951.900000000023</v>
      </c>
      <c r="D192" s="11">
        <f t="shared" si="39"/>
        <v>13534.500000000022</v>
      </c>
      <c r="E192" s="11">
        <f>'Revisi Demand'!H28</f>
        <v>49279</v>
      </c>
      <c r="F192" s="4">
        <f t="shared" si="33"/>
        <v>63</v>
      </c>
      <c r="G192" s="25">
        <f t="shared" si="35"/>
        <v>852673.5000000014</v>
      </c>
      <c r="H192" s="1">
        <f t="shared" si="36"/>
        <v>1</v>
      </c>
      <c r="I192" s="26">
        <f t="shared" si="34"/>
        <v>496000</v>
      </c>
      <c r="J192" s="26">
        <f t="shared" si="37"/>
        <v>1348673.5000000014</v>
      </c>
    </row>
    <row r="193" spans="1:15" x14ac:dyDescent="0.25">
      <c r="A193" s="1">
        <v>28</v>
      </c>
      <c r="B193" s="11">
        <f>SUMIF('Revisi H Sebelum'!$S$792:$S$1156,'Revisi M Sebelum'!A193,'Revisi H Sebelum'!$B$792:$B$1156)</f>
        <v>48014.6</v>
      </c>
      <c r="C193" s="11">
        <f t="shared" si="38"/>
        <v>13534.500000000022</v>
      </c>
      <c r="D193" s="11">
        <f t="shared" si="39"/>
        <v>6713.1000000000204</v>
      </c>
      <c r="E193" s="11">
        <f>'Revisi Demand'!H29</f>
        <v>54836</v>
      </c>
      <c r="F193" s="4">
        <f t="shared" si="33"/>
        <v>63</v>
      </c>
      <c r="G193" s="25">
        <f t="shared" si="35"/>
        <v>422925.30000000127</v>
      </c>
      <c r="H193" s="1">
        <f t="shared" si="36"/>
        <v>1</v>
      </c>
      <c r="I193" s="26">
        <f t="shared" si="34"/>
        <v>496000</v>
      </c>
      <c r="J193" s="26">
        <f t="shared" si="37"/>
        <v>918925.30000000121</v>
      </c>
    </row>
    <row r="194" spans="1:15" x14ac:dyDescent="0.25">
      <c r="A194" s="1">
        <v>29</v>
      </c>
      <c r="B194" s="11">
        <f>SUMIF('Revisi H Sebelum'!$S$792:$S$1156,'Revisi M Sebelum'!A194,'Revisi H Sebelum'!$B$792:$B$1156)</f>
        <v>54109</v>
      </c>
      <c r="C194" s="11">
        <f t="shared" si="38"/>
        <v>6713.1000000000204</v>
      </c>
      <c r="D194" s="11">
        <f t="shared" si="39"/>
        <v>11461.10000000002</v>
      </c>
      <c r="E194" s="11">
        <f>'Revisi Demand'!H30</f>
        <v>49361</v>
      </c>
      <c r="F194" s="4">
        <f t="shared" si="33"/>
        <v>63</v>
      </c>
      <c r="G194" s="25">
        <f t="shared" si="35"/>
        <v>722049.30000000133</v>
      </c>
      <c r="H194" s="1">
        <f t="shared" si="36"/>
        <v>1</v>
      </c>
      <c r="I194" s="26">
        <f t="shared" si="34"/>
        <v>496000</v>
      </c>
      <c r="J194" s="26">
        <f t="shared" si="37"/>
        <v>1218049.3000000012</v>
      </c>
    </row>
    <row r="195" spans="1:15" x14ac:dyDescent="0.25">
      <c r="A195" s="1">
        <v>30</v>
      </c>
      <c r="B195" s="11">
        <f>SUMIF('Revisi H Sebelum'!$S$792:$S$1156,'Revisi M Sebelum'!A195,'Revisi H Sebelum'!$B$792:$B$1156)</f>
        <v>63813.4</v>
      </c>
      <c r="C195" s="11">
        <f t="shared" si="38"/>
        <v>11461.10000000002</v>
      </c>
      <c r="D195" s="11">
        <f t="shared" si="39"/>
        <v>27916.500000000029</v>
      </c>
      <c r="E195" s="11">
        <f>'Revisi Demand'!H31</f>
        <v>47358</v>
      </c>
      <c r="F195" s="4">
        <f t="shared" si="33"/>
        <v>63</v>
      </c>
      <c r="G195" s="25">
        <f t="shared" si="35"/>
        <v>1758739.5000000019</v>
      </c>
      <c r="H195" s="1">
        <f t="shared" si="36"/>
        <v>1</v>
      </c>
      <c r="I195" s="26">
        <f t="shared" si="34"/>
        <v>496000</v>
      </c>
      <c r="J195" s="26">
        <f t="shared" si="37"/>
        <v>2254739.5000000019</v>
      </c>
    </row>
    <row r="196" spans="1:15" ht="15.75" thickBot="1" x14ac:dyDescent="0.3">
      <c r="A196" s="29">
        <v>31</v>
      </c>
      <c r="B196" s="11">
        <f>SUMIF('Revisi H Sebelum'!$S$792:$S$1156,'Revisi M Sebelum'!A196,'Revisi H Sebelum'!$B$792:$B$1156)</f>
        <v>25590</v>
      </c>
      <c r="C196" s="21">
        <f t="shared" si="38"/>
        <v>27916.500000000029</v>
      </c>
      <c r="D196" s="21">
        <f t="shared" si="39"/>
        <v>11877.500000000029</v>
      </c>
      <c r="E196" s="11">
        <f>'Revisi Demand'!H32</f>
        <v>41629</v>
      </c>
      <c r="F196" s="4">
        <f t="shared" si="33"/>
        <v>63</v>
      </c>
      <c r="G196" s="43">
        <f t="shared" si="35"/>
        <v>748282.50000000186</v>
      </c>
      <c r="H196" s="29">
        <f t="shared" si="36"/>
        <v>1</v>
      </c>
      <c r="I196" s="26">
        <f t="shared" si="34"/>
        <v>496000</v>
      </c>
      <c r="J196" s="30">
        <f t="shared" si="37"/>
        <v>1244282.5000000019</v>
      </c>
      <c r="K196" s="31"/>
      <c r="L196" s="32"/>
      <c r="M196" s="28"/>
      <c r="N196" s="33"/>
      <c r="O196" s="34"/>
    </row>
    <row r="197" spans="1:15" x14ac:dyDescent="0.25">
      <c r="A197" s="36">
        <v>32</v>
      </c>
      <c r="B197" s="11">
        <f>SUMIF('Revisi H Sebelum'!$S$792:$S$1156,'Revisi M Sebelum'!A197,'Revisi H Sebelum'!$B$792:$B$1156)</f>
        <v>32500</v>
      </c>
      <c r="C197" s="22">
        <f t="shared" si="38"/>
        <v>11877.500000000029</v>
      </c>
      <c r="D197" s="22">
        <f t="shared" si="39"/>
        <v>35194.500000000029</v>
      </c>
      <c r="E197" s="11">
        <f>'Revisi Demand'!H33</f>
        <v>9183</v>
      </c>
      <c r="F197" s="4">
        <f t="shared" si="33"/>
        <v>63</v>
      </c>
      <c r="G197" s="44">
        <f t="shared" si="35"/>
        <v>2217253.5000000019</v>
      </c>
      <c r="H197" s="36">
        <f t="shared" si="36"/>
        <v>1</v>
      </c>
      <c r="I197" s="26">
        <f t="shared" si="34"/>
        <v>496000</v>
      </c>
      <c r="J197" s="37">
        <f t="shared" si="37"/>
        <v>2713253.5000000019</v>
      </c>
    </row>
    <row r="198" spans="1:15" x14ac:dyDescent="0.25">
      <c r="A198" s="1">
        <v>33</v>
      </c>
      <c r="B198" s="11">
        <f>SUMIF('Revisi H Sebelum'!$S$792:$S$1156,'Revisi M Sebelum'!A198,'Revisi H Sebelum'!$B$792:$B$1156)</f>
        <v>14210</v>
      </c>
      <c r="C198" s="11">
        <f t="shared" si="38"/>
        <v>35194.500000000029</v>
      </c>
      <c r="D198" s="11">
        <f t="shared" si="39"/>
        <v>16441.500000000029</v>
      </c>
      <c r="E198" s="11">
        <f>'Revisi Demand'!H34</f>
        <v>32963</v>
      </c>
      <c r="F198" s="4">
        <f t="shared" ref="F198:F217" si="40">$M$167</f>
        <v>63</v>
      </c>
      <c r="G198" s="25">
        <f t="shared" si="35"/>
        <v>1035814.5000000019</v>
      </c>
      <c r="H198" s="1">
        <f t="shared" si="36"/>
        <v>1</v>
      </c>
      <c r="I198" s="26">
        <f t="shared" ref="I198:I217" si="41">H198*$M$168</f>
        <v>496000</v>
      </c>
      <c r="J198" s="26">
        <f t="shared" si="37"/>
        <v>1531814.5000000019</v>
      </c>
    </row>
    <row r="199" spans="1:15" x14ac:dyDescent="0.25">
      <c r="A199" s="1">
        <v>34</v>
      </c>
      <c r="B199" s="11">
        <f>SUMIF('Revisi H Sebelum'!$S$792:$S$1156,'Revisi M Sebelum'!A199,'Revisi H Sebelum'!$B$792:$B$1156)</f>
        <v>20560</v>
      </c>
      <c r="C199" s="11">
        <f t="shared" si="38"/>
        <v>16441.500000000029</v>
      </c>
      <c r="D199" s="11">
        <f t="shared" si="39"/>
        <v>28619.500000000029</v>
      </c>
      <c r="E199" s="11">
        <f>'Revisi Demand'!H35</f>
        <v>8382</v>
      </c>
      <c r="F199" s="4">
        <f t="shared" si="40"/>
        <v>63</v>
      </c>
      <c r="G199" s="25">
        <f t="shared" si="35"/>
        <v>1803028.5000000019</v>
      </c>
      <c r="H199" s="1">
        <f t="shared" si="36"/>
        <v>1</v>
      </c>
      <c r="I199" s="26">
        <f t="shared" si="41"/>
        <v>496000</v>
      </c>
      <c r="J199" s="26">
        <f t="shared" si="37"/>
        <v>2299028.5000000019</v>
      </c>
    </row>
    <row r="200" spans="1:15" x14ac:dyDescent="0.25">
      <c r="A200" s="1">
        <v>35</v>
      </c>
      <c r="B200" s="11">
        <f>SUMIF('Revisi H Sebelum'!$S$792:$S$1156,'Revisi M Sebelum'!A200,'Revisi H Sebelum'!$B$792:$B$1156)</f>
        <v>34382</v>
      </c>
      <c r="C200" s="11">
        <f t="shared" si="38"/>
        <v>28619.500000000029</v>
      </c>
      <c r="D200" s="11">
        <f t="shared" si="39"/>
        <v>20390.500000000029</v>
      </c>
      <c r="E200" s="11">
        <f>'Revisi Demand'!H36</f>
        <v>42611</v>
      </c>
      <c r="F200" s="4">
        <f t="shared" si="40"/>
        <v>63</v>
      </c>
      <c r="G200" s="25">
        <f t="shared" si="35"/>
        <v>1284601.5000000019</v>
      </c>
      <c r="H200" s="1">
        <f t="shared" si="36"/>
        <v>1</v>
      </c>
      <c r="I200" s="26">
        <f t="shared" si="41"/>
        <v>496000</v>
      </c>
      <c r="J200" s="26">
        <f t="shared" si="37"/>
        <v>1780601.5000000019</v>
      </c>
    </row>
    <row r="201" spans="1:15" x14ac:dyDescent="0.25">
      <c r="A201" s="1">
        <v>36</v>
      </c>
      <c r="B201" s="11">
        <f>SUMIF('Revisi H Sebelum'!$S$792:$S$1156,'Revisi M Sebelum'!A201,'Revisi H Sebelum'!$B$792:$B$1156)</f>
        <v>52870</v>
      </c>
      <c r="C201" s="11">
        <f t="shared" si="38"/>
        <v>20390.500000000029</v>
      </c>
      <c r="D201" s="11">
        <f t="shared" si="39"/>
        <v>21870.500000000029</v>
      </c>
      <c r="E201" s="11">
        <f>'Revisi Demand'!H37</f>
        <v>51390</v>
      </c>
      <c r="F201" s="4">
        <f t="shared" si="40"/>
        <v>63</v>
      </c>
      <c r="G201" s="25">
        <f t="shared" si="35"/>
        <v>1377841.5000000019</v>
      </c>
      <c r="H201" s="1">
        <f t="shared" si="36"/>
        <v>1</v>
      </c>
      <c r="I201" s="26">
        <f t="shared" si="41"/>
        <v>496000</v>
      </c>
      <c r="J201" s="26">
        <f t="shared" si="37"/>
        <v>1873841.5000000019</v>
      </c>
    </row>
    <row r="202" spans="1:15" x14ac:dyDescent="0.25">
      <c r="A202" s="1">
        <v>37</v>
      </c>
      <c r="B202" s="11">
        <f>SUMIF('Revisi H Sebelum'!$S$792:$S$1156,'Revisi M Sebelum'!A202,'Revisi H Sebelum'!$B$792:$B$1156)</f>
        <v>42206.6</v>
      </c>
      <c r="C202" s="11">
        <f t="shared" si="38"/>
        <v>21870.500000000029</v>
      </c>
      <c r="D202" s="11">
        <f t="shared" si="39"/>
        <v>12844.100000000028</v>
      </c>
      <c r="E202" s="11">
        <f>'Revisi Demand'!H38</f>
        <v>51233</v>
      </c>
      <c r="F202" s="4">
        <f t="shared" si="40"/>
        <v>63</v>
      </c>
      <c r="G202" s="25">
        <f t="shared" si="35"/>
        <v>809178.30000000179</v>
      </c>
      <c r="H202" s="1">
        <f t="shared" si="36"/>
        <v>1</v>
      </c>
      <c r="I202" s="26">
        <f t="shared" si="41"/>
        <v>496000</v>
      </c>
      <c r="J202" s="26">
        <f t="shared" si="37"/>
        <v>1305178.3000000017</v>
      </c>
    </row>
    <row r="203" spans="1:15" x14ac:dyDescent="0.25">
      <c r="A203" s="1">
        <v>38</v>
      </c>
      <c r="B203" s="11">
        <f>SUMIF('Revisi H Sebelum'!$S$792:$S$1156,'Revisi M Sebelum'!A203,'Revisi H Sebelum'!$B$792:$B$1156)</f>
        <v>55692</v>
      </c>
      <c r="C203" s="11">
        <f t="shared" si="38"/>
        <v>12844.100000000028</v>
      </c>
      <c r="D203" s="11">
        <f t="shared" si="39"/>
        <v>17100.100000000035</v>
      </c>
      <c r="E203" s="11">
        <f>'Revisi Demand'!H39</f>
        <v>51436</v>
      </c>
      <c r="F203" s="4">
        <f t="shared" si="40"/>
        <v>63</v>
      </c>
      <c r="G203" s="25">
        <f t="shared" si="35"/>
        <v>1077306.3000000021</v>
      </c>
      <c r="H203" s="1">
        <f t="shared" si="36"/>
        <v>1</v>
      </c>
      <c r="I203" s="26">
        <f t="shared" si="41"/>
        <v>496000</v>
      </c>
      <c r="J203" s="26">
        <f t="shared" si="37"/>
        <v>1573306.3000000021</v>
      </c>
    </row>
    <row r="204" spans="1:15" x14ac:dyDescent="0.25">
      <c r="A204" s="1">
        <v>39</v>
      </c>
      <c r="B204" s="11">
        <f>SUMIF('Revisi H Sebelum'!$S$792:$S$1156,'Revisi M Sebelum'!A204,'Revisi H Sebelum'!$B$792:$B$1156)</f>
        <v>46458</v>
      </c>
      <c r="C204" s="11">
        <f t="shared" si="38"/>
        <v>17100.100000000035</v>
      </c>
      <c r="D204" s="11">
        <f t="shared" si="39"/>
        <v>9458.1000000000349</v>
      </c>
      <c r="E204" s="11">
        <f>'Revisi Demand'!H40</f>
        <v>54100</v>
      </c>
      <c r="F204" s="4">
        <f t="shared" si="40"/>
        <v>63</v>
      </c>
      <c r="G204" s="25">
        <f t="shared" si="35"/>
        <v>595860.30000000214</v>
      </c>
      <c r="H204" s="1">
        <f t="shared" si="36"/>
        <v>1</v>
      </c>
      <c r="I204" s="26">
        <f t="shared" si="41"/>
        <v>496000</v>
      </c>
      <c r="J204" s="26">
        <f t="shared" si="37"/>
        <v>1091860.3000000021</v>
      </c>
    </row>
    <row r="205" spans="1:15" x14ac:dyDescent="0.25">
      <c r="A205" s="1">
        <v>40</v>
      </c>
      <c r="B205" s="11">
        <f>SUMIF('Revisi H Sebelum'!$S$792:$S$1156,'Revisi M Sebelum'!A205,'Revisi H Sebelum'!$B$792:$B$1156)</f>
        <v>37854</v>
      </c>
      <c r="C205" s="11">
        <f t="shared" si="38"/>
        <v>9458.1000000000349</v>
      </c>
      <c r="D205" s="11">
        <f t="shared" si="39"/>
        <v>13125.100000000035</v>
      </c>
      <c r="E205" s="11">
        <f>'Revisi Demand'!H41</f>
        <v>34187</v>
      </c>
      <c r="F205" s="4">
        <f t="shared" si="40"/>
        <v>63</v>
      </c>
      <c r="G205" s="25">
        <f t="shared" si="35"/>
        <v>826881.30000000214</v>
      </c>
      <c r="H205" s="1">
        <f t="shared" si="36"/>
        <v>1</v>
      </c>
      <c r="I205" s="26">
        <f t="shared" si="41"/>
        <v>496000</v>
      </c>
      <c r="J205" s="26">
        <f t="shared" si="37"/>
        <v>1322881.3000000021</v>
      </c>
    </row>
    <row r="206" spans="1:15" x14ac:dyDescent="0.25">
      <c r="A206" s="1">
        <v>41</v>
      </c>
      <c r="B206" s="11">
        <f>SUMIF('Revisi H Sebelum'!$S$792:$S$1156,'Revisi M Sebelum'!A206,'Revisi H Sebelum'!$B$792:$B$1156)</f>
        <v>39220</v>
      </c>
      <c r="C206" s="11">
        <f t="shared" si="38"/>
        <v>13125.100000000035</v>
      </c>
      <c r="D206" s="11">
        <f>C206+B206-E206</f>
        <v>19288.100000000035</v>
      </c>
      <c r="E206" s="11">
        <f>'Revisi Demand'!H42</f>
        <v>33057</v>
      </c>
      <c r="F206" s="4">
        <f t="shared" si="40"/>
        <v>63</v>
      </c>
      <c r="G206" s="25">
        <f t="shared" si="35"/>
        <v>1215150.3000000021</v>
      </c>
      <c r="H206" s="1">
        <f t="shared" si="36"/>
        <v>1</v>
      </c>
      <c r="I206" s="26">
        <f t="shared" si="41"/>
        <v>496000</v>
      </c>
      <c r="J206" s="26">
        <f t="shared" si="37"/>
        <v>1711150.3000000021</v>
      </c>
    </row>
    <row r="207" spans="1:15" x14ac:dyDescent="0.25">
      <c r="A207" s="1">
        <v>42</v>
      </c>
      <c r="B207" s="11">
        <f>SUMIF('Revisi H Sebelum'!$S$792:$S$1156,'Revisi M Sebelum'!A207,'Revisi H Sebelum'!$B$792:$B$1156)</f>
        <v>25180</v>
      </c>
      <c r="C207" s="11">
        <f t="shared" si="38"/>
        <v>19288.100000000035</v>
      </c>
      <c r="D207" s="11">
        <f>C207+B207-E207</f>
        <v>655.10000000003492</v>
      </c>
      <c r="E207" s="11">
        <f>'Revisi Demand'!H43</f>
        <v>43813</v>
      </c>
      <c r="F207" s="4">
        <f t="shared" si="40"/>
        <v>63</v>
      </c>
      <c r="G207" s="25">
        <f t="shared" si="35"/>
        <v>41271.3000000022</v>
      </c>
      <c r="H207" s="1">
        <f t="shared" si="36"/>
        <v>1</v>
      </c>
      <c r="I207" s="26">
        <f t="shared" si="41"/>
        <v>496000</v>
      </c>
      <c r="J207" s="26">
        <f t="shared" si="37"/>
        <v>537271.30000000214</v>
      </c>
    </row>
    <row r="208" spans="1:15" x14ac:dyDescent="0.25">
      <c r="A208" s="1">
        <v>43</v>
      </c>
      <c r="B208" s="11">
        <f>SUMIF('Revisi H Sebelum'!$S$792:$S$1156,'Revisi M Sebelum'!A208,'Revisi H Sebelum'!$B$792:$B$1156)</f>
        <v>5960</v>
      </c>
      <c r="C208" s="11">
        <f t="shared" si="38"/>
        <v>655.10000000003492</v>
      </c>
      <c r="D208" s="11">
        <f>C208+B208-E208</f>
        <v>6615.1000000000349</v>
      </c>
      <c r="E208" s="11">
        <f>'Revisi Demand'!H44</f>
        <v>0</v>
      </c>
      <c r="F208" s="4">
        <f t="shared" si="40"/>
        <v>63</v>
      </c>
      <c r="G208" s="25">
        <f t="shared" si="35"/>
        <v>416751.3000000022</v>
      </c>
      <c r="H208" s="1">
        <f t="shared" si="36"/>
        <v>1</v>
      </c>
      <c r="I208" s="26">
        <f t="shared" si="41"/>
        <v>496000</v>
      </c>
      <c r="J208" s="26">
        <f t="shared" si="37"/>
        <v>912751.30000000214</v>
      </c>
    </row>
    <row r="209" spans="1:10" x14ac:dyDescent="0.25">
      <c r="A209" s="1">
        <v>44</v>
      </c>
      <c r="B209" s="11">
        <f>SUMIF('Revisi H Sebelum'!$S$792:$S$1156,'Revisi M Sebelum'!A209,'Revisi H Sebelum'!$B$792:$B$1156)</f>
        <v>53305</v>
      </c>
      <c r="C209" s="11">
        <f t="shared" si="38"/>
        <v>6615.1000000000349</v>
      </c>
      <c r="D209" s="11">
        <f>C209+B209-E209</f>
        <v>19712.100000000035</v>
      </c>
      <c r="E209" s="11">
        <f>'Revisi Demand'!H45</f>
        <v>40208</v>
      </c>
      <c r="F209" s="4">
        <f t="shared" si="40"/>
        <v>63</v>
      </c>
      <c r="G209" s="25">
        <f t="shared" si="35"/>
        <v>1241862.3000000021</v>
      </c>
      <c r="H209" s="1">
        <f t="shared" si="36"/>
        <v>1</v>
      </c>
      <c r="I209" s="26">
        <f t="shared" si="41"/>
        <v>496000</v>
      </c>
      <c r="J209" s="26">
        <f t="shared" si="37"/>
        <v>1737862.3000000021</v>
      </c>
    </row>
    <row r="210" spans="1:10" x14ac:dyDescent="0.25">
      <c r="A210" s="1">
        <v>45</v>
      </c>
      <c r="B210" s="11">
        <f>SUMIF('Revisi H Sebelum'!$S$792:$S$1156,'Revisi M Sebelum'!A210,'Revisi H Sebelum'!$B$792:$B$1156)</f>
        <v>52020</v>
      </c>
      <c r="C210" s="11">
        <f t="shared" si="38"/>
        <v>19712.100000000035</v>
      </c>
      <c r="D210" s="11">
        <f t="shared" si="39"/>
        <v>9896.1000000000349</v>
      </c>
      <c r="E210" s="11">
        <f>'Revisi Demand'!H46</f>
        <v>61836</v>
      </c>
      <c r="F210" s="4">
        <f t="shared" si="40"/>
        <v>63</v>
      </c>
      <c r="G210" s="25">
        <f t="shared" si="35"/>
        <v>623454.30000000214</v>
      </c>
      <c r="H210" s="1">
        <f t="shared" si="36"/>
        <v>1</v>
      </c>
      <c r="I210" s="26">
        <f t="shared" si="41"/>
        <v>496000</v>
      </c>
      <c r="J210" s="26">
        <f t="shared" si="37"/>
        <v>1119454.3000000021</v>
      </c>
    </row>
    <row r="211" spans="1:10" x14ac:dyDescent="0.25">
      <c r="A211" s="1">
        <v>46</v>
      </c>
      <c r="B211" s="11">
        <f>SUMIF('Revisi H Sebelum'!$S$792:$S$1156,'Revisi M Sebelum'!A211,'Revisi H Sebelum'!$B$792:$B$1156)</f>
        <v>61770.6</v>
      </c>
      <c r="C211" s="11">
        <f t="shared" si="38"/>
        <v>9896.1000000000349</v>
      </c>
      <c r="D211" s="11">
        <f>C211+B211-E211</f>
        <v>12203.700000000041</v>
      </c>
      <c r="E211" s="11">
        <f>'Revisi Demand'!H47</f>
        <v>59463</v>
      </c>
      <c r="F211" s="4">
        <f t="shared" si="40"/>
        <v>63</v>
      </c>
      <c r="G211" s="25">
        <f t="shared" si="35"/>
        <v>768833.10000000254</v>
      </c>
      <c r="H211" s="1">
        <f t="shared" si="36"/>
        <v>1</v>
      </c>
      <c r="I211" s="26">
        <f t="shared" si="41"/>
        <v>496000</v>
      </c>
      <c r="J211" s="26">
        <f t="shared" si="37"/>
        <v>1264833.1000000024</v>
      </c>
    </row>
    <row r="212" spans="1:10" x14ac:dyDescent="0.25">
      <c r="A212" s="1">
        <v>47</v>
      </c>
      <c r="B212" s="11">
        <f>SUMIF('Revisi H Sebelum'!$S$792:$S$1156,'Revisi M Sebelum'!A212,'Revisi H Sebelum'!$B$792:$B$1156)</f>
        <v>41500</v>
      </c>
      <c r="C212" s="11">
        <f t="shared" si="38"/>
        <v>12203.700000000041</v>
      </c>
      <c r="D212" s="11">
        <f>C212+B212-E212</f>
        <v>587.70000000004075</v>
      </c>
      <c r="E212" s="11">
        <f>'Revisi Demand'!H48</f>
        <v>53116</v>
      </c>
      <c r="F212" s="4">
        <f t="shared" si="40"/>
        <v>63</v>
      </c>
      <c r="G212" s="25">
        <f t="shared" si="35"/>
        <v>37025.100000002567</v>
      </c>
      <c r="H212" s="1">
        <f t="shared" si="36"/>
        <v>1</v>
      </c>
      <c r="I212" s="26">
        <f t="shared" si="41"/>
        <v>496000</v>
      </c>
      <c r="J212" s="26">
        <f t="shared" si="37"/>
        <v>533025.10000000254</v>
      </c>
    </row>
    <row r="213" spans="1:10" x14ac:dyDescent="0.25">
      <c r="A213" s="1">
        <v>48</v>
      </c>
      <c r="B213" s="11">
        <f>SUMIF('Revisi H Sebelum'!$S$792:$S$1156,'Revisi M Sebelum'!A213,'Revisi H Sebelum'!$B$792:$B$1156)</f>
        <v>27890</v>
      </c>
      <c r="C213" s="11">
        <f t="shared" si="38"/>
        <v>587.70000000004075</v>
      </c>
      <c r="D213" s="11">
        <f>C213+B213-E213</f>
        <v>28477.700000000041</v>
      </c>
      <c r="E213" s="11">
        <f>'Revisi Demand'!H49</f>
        <v>0</v>
      </c>
      <c r="F213" s="4">
        <f t="shared" si="40"/>
        <v>63</v>
      </c>
      <c r="G213" s="25">
        <f t="shared" si="35"/>
        <v>1794095.1000000027</v>
      </c>
      <c r="H213" s="1">
        <f t="shared" si="36"/>
        <v>1</v>
      </c>
      <c r="I213" s="26">
        <f t="shared" si="41"/>
        <v>496000</v>
      </c>
      <c r="J213" s="26">
        <f t="shared" si="37"/>
        <v>2290095.1000000024</v>
      </c>
    </row>
    <row r="214" spans="1:10" x14ac:dyDescent="0.25">
      <c r="A214" s="1">
        <v>49</v>
      </c>
      <c r="B214" s="11">
        <f>SUMIF('Revisi H Sebelum'!$S$792:$S$1156,'Revisi M Sebelum'!A214,'Revisi H Sebelum'!$B$792:$B$1156)</f>
        <v>0</v>
      </c>
      <c r="C214" s="11">
        <f t="shared" si="38"/>
        <v>28477.700000000041</v>
      </c>
      <c r="D214" s="11">
        <f>C214+B214-E214</f>
        <v>28477.700000000041</v>
      </c>
      <c r="E214" s="11">
        <f>'Revisi Demand'!H50</f>
        <v>0</v>
      </c>
      <c r="F214" s="4">
        <f t="shared" si="40"/>
        <v>63</v>
      </c>
      <c r="G214" s="25">
        <f t="shared" si="35"/>
        <v>1794095.1000000027</v>
      </c>
      <c r="H214" s="1">
        <f t="shared" si="36"/>
        <v>0</v>
      </c>
      <c r="I214" s="26">
        <f t="shared" si="41"/>
        <v>0</v>
      </c>
      <c r="J214" s="26">
        <f t="shared" si="37"/>
        <v>1794095.1000000027</v>
      </c>
    </row>
    <row r="215" spans="1:10" x14ac:dyDescent="0.25">
      <c r="A215" s="1">
        <v>50</v>
      </c>
      <c r="B215" s="11">
        <f>SUMIF('Revisi H Sebelum'!$S$792:$S$1156,'Revisi M Sebelum'!A215,'Revisi H Sebelum'!$B$792:$B$1156)</f>
        <v>25580</v>
      </c>
      <c r="C215" s="11">
        <f t="shared" si="38"/>
        <v>28477.700000000041</v>
      </c>
      <c r="D215" s="11">
        <f t="shared" si="39"/>
        <v>10398.700000000041</v>
      </c>
      <c r="E215" s="11">
        <f>'Revisi Demand'!H51</f>
        <v>43659</v>
      </c>
      <c r="F215" s="4">
        <f t="shared" si="40"/>
        <v>63</v>
      </c>
      <c r="G215" s="25">
        <f t="shared" si="35"/>
        <v>655118.10000000254</v>
      </c>
      <c r="H215" s="1">
        <f t="shared" si="36"/>
        <v>1</v>
      </c>
      <c r="I215" s="26">
        <f t="shared" si="41"/>
        <v>496000</v>
      </c>
      <c r="J215" s="26">
        <f t="shared" si="37"/>
        <v>1151118.1000000024</v>
      </c>
    </row>
    <row r="216" spans="1:10" x14ac:dyDescent="0.25">
      <c r="A216" s="1">
        <v>51</v>
      </c>
      <c r="B216" s="11">
        <f>SUMIF('Revisi H Sebelum'!$S$792:$S$1156,'Revisi M Sebelum'!A216,'Revisi H Sebelum'!$B$792:$B$1156)</f>
        <v>0</v>
      </c>
      <c r="C216" s="11">
        <f t="shared" si="38"/>
        <v>10398.700000000041</v>
      </c>
      <c r="D216" s="11">
        <f t="shared" si="39"/>
        <v>961.70000000004075</v>
      </c>
      <c r="E216" s="11">
        <f>'Revisi Demand'!H52</f>
        <v>9437</v>
      </c>
      <c r="F216" s="4">
        <f t="shared" si="40"/>
        <v>63</v>
      </c>
      <c r="G216" s="25">
        <f t="shared" si="35"/>
        <v>60587.100000002567</v>
      </c>
      <c r="H216" s="1">
        <f t="shared" si="36"/>
        <v>0</v>
      </c>
      <c r="I216" s="26">
        <f t="shared" si="41"/>
        <v>0</v>
      </c>
      <c r="J216" s="26">
        <f t="shared" si="37"/>
        <v>60587.100000002567</v>
      </c>
    </row>
    <row r="217" spans="1:10" x14ac:dyDescent="0.25">
      <c r="A217" s="1">
        <v>52</v>
      </c>
      <c r="B217" s="11">
        <f>SUMIF('Revisi H Sebelum'!$S$792:$S$1156,'Revisi M Sebelum'!A217,'Revisi H Sebelum'!$B$792:$B$1156)</f>
        <v>0</v>
      </c>
      <c r="C217" s="11">
        <f t="shared" si="38"/>
        <v>961.70000000004075</v>
      </c>
      <c r="D217" s="11">
        <f t="shared" si="39"/>
        <v>961.70000000004075</v>
      </c>
      <c r="E217" s="11">
        <f>'Revisi Demand'!H53</f>
        <v>0</v>
      </c>
      <c r="F217" s="4">
        <f t="shared" si="40"/>
        <v>63</v>
      </c>
      <c r="G217" s="25">
        <f t="shared" si="35"/>
        <v>60587.100000002567</v>
      </c>
      <c r="H217" s="1">
        <f t="shared" si="36"/>
        <v>0</v>
      </c>
      <c r="I217" s="26">
        <f t="shared" si="41"/>
        <v>0</v>
      </c>
      <c r="J217" s="26">
        <f t="shared" si="37"/>
        <v>60587.100000002567</v>
      </c>
    </row>
    <row r="218" spans="1:10" x14ac:dyDescent="0.25">
      <c r="A218" s="16" t="s">
        <v>34</v>
      </c>
      <c r="B218" s="16"/>
      <c r="C218" s="16"/>
      <c r="D218" s="16"/>
      <c r="E218" s="16"/>
      <c r="F218" s="16"/>
      <c r="G218" s="38">
        <f>SUM(G166:G217)</f>
        <v>145283531.40000007</v>
      </c>
      <c r="H218" s="16"/>
      <c r="I218" s="39">
        <f>SUM(I166:I217)</f>
        <v>22816000</v>
      </c>
      <c r="J218" s="39">
        <f>SUM(J166:J217)</f>
        <v>168099531.40000013</v>
      </c>
    </row>
    <row r="220" spans="1:10" x14ac:dyDescent="0.25">
      <c r="D220" t="s">
        <v>116</v>
      </c>
      <c r="E220" s="24">
        <f>SUM(E166:E217)</f>
        <v>1953108</v>
      </c>
      <c r="G220" t="s">
        <v>147</v>
      </c>
      <c r="H220">
        <f>SUM(H166:H217)</f>
        <v>46</v>
      </c>
    </row>
    <row r="221" spans="1:10" x14ac:dyDescent="0.25">
      <c r="D221" t="s">
        <v>117</v>
      </c>
      <c r="E221" s="24">
        <f>MAX(E166:E217)</f>
        <v>61836</v>
      </c>
    </row>
    <row r="222" spans="1:10" x14ac:dyDescent="0.25">
      <c r="D222" t="s">
        <v>118</v>
      </c>
      <c r="E222" s="24">
        <f>AVERAGE(E166:E217)</f>
        <v>37559.769230769234</v>
      </c>
    </row>
    <row r="224" spans="1:10" s="18" customFormat="1" x14ac:dyDescent="0.25">
      <c r="A224" s="46" t="s">
        <v>104</v>
      </c>
    </row>
    <row r="225" spans="1:13" x14ac:dyDescent="0.25">
      <c r="A225" s="1" t="s">
        <v>105</v>
      </c>
      <c r="B225" s="1" t="s">
        <v>106</v>
      </c>
      <c r="C225" s="1" t="s">
        <v>107</v>
      </c>
      <c r="D225" s="1" t="s">
        <v>108</v>
      </c>
      <c r="E225" s="1" t="s">
        <v>97</v>
      </c>
      <c r="F225" s="1" t="s">
        <v>109</v>
      </c>
      <c r="G225" s="25" t="s">
        <v>110</v>
      </c>
      <c r="H225" s="1" t="s">
        <v>111</v>
      </c>
      <c r="I225" s="1" t="s">
        <v>112</v>
      </c>
      <c r="J225" s="1" t="s">
        <v>113</v>
      </c>
    </row>
    <row r="226" spans="1:13" x14ac:dyDescent="0.25">
      <c r="A226" s="1">
        <v>1</v>
      </c>
      <c r="B226" s="11">
        <f>SUMIF('Revisi H Sebelum'!$S$1165:$S$1529,'Revisi M Sebelum'!A226,'Revisi H Sebelum'!$B$1165:$B$1529)</f>
        <v>73040</v>
      </c>
      <c r="C226" s="11">
        <v>46616</v>
      </c>
      <c r="D226" s="11">
        <f>C226+B226-E226</f>
        <v>64559</v>
      </c>
      <c r="E226" s="11">
        <f>'Revisi Demand'!I2</f>
        <v>55097</v>
      </c>
      <c r="F226" s="4">
        <f t="shared" ref="F226:F257" si="42">$M$227</f>
        <v>63.3</v>
      </c>
      <c r="G226" s="25">
        <f>D226*F226</f>
        <v>4086584.6999999997</v>
      </c>
      <c r="H226" s="1">
        <f>IF(B226=0,0,1)</f>
        <v>1</v>
      </c>
      <c r="I226" s="26">
        <f t="shared" ref="I226:I257" si="43">H226*$M$228</f>
        <v>496000</v>
      </c>
      <c r="J226" s="26">
        <f>G226+I226</f>
        <v>4582584.6999999993</v>
      </c>
      <c r="L226" s="13" t="s">
        <v>107</v>
      </c>
      <c r="M226">
        <v>46615.799999999996</v>
      </c>
    </row>
    <row r="227" spans="1:13" x14ac:dyDescent="0.25">
      <c r="A227" s="1">
        <v>2</v>
      </c>
      <c r="B227" s="11">
        <f>SUMIF('Revisi H Sebelum'!$S$1165:$S$1529,'Revisi M Sebelum'!A227,'Revisi H Sebelum'!$B$1165:$B$1529)</f>
        <v>55180</v>
      </c>
      <c r="C227" s="11">
        <f>D226</f>
        <v>64559</v>
      </c>
      <c r="D227" s="11">
        <f>C227+B227-E227</f>
        <v>53757</v>
      </c>
      <c r="E227" s="11">
        <f>'Revisi Demand'!I3</f>
        <v>65982</v>
      </c>
      <c r="F227" s="4">
        <f t="shared" si="42"/>
        <v>63.3</v>
      </c>
      <c r="G227" s="25">
        <f t="shared" ref="G227:G277" si="44">D227*F227</f>
        <v>3402818.0999999996</v>
      </c>
      <c r="H227" s="1">
        <f t="shared" ref="H227:H277" si="45">IF(B227=0,0,1)</f>
        <v>1</v>
      </c>
      <c r="I227" s="26">
        <f t="shared" si="43"/>
        <v>496000</v>
      </c>
      <c r="J227" s="26">
        <f t="shared" ref="J227:J277" si="46">G227+I227</f>
        <v>3898818.0999999996</v>
      </c>
      <c r="L227" s="13" t="s">
        <v>0</v>
      </c>
      <c r="M227" s="27">
        <f>'Revisi Identifikasi Biaya'!B13</f>
        <v>63.3</v>
      </c>
    </row>
    <row r="228" spans="1:13" x14ac:dyDescent="0.25">
      <c r="A228" s="1">
        <v>3</v>
      </c>
      <c r="B228" s="11">
        <f>SUMIF('Revisi H Sebelum'!$S$1165:$S$1529,'Revisi M Sebelum'!A228,'Revisi H Sebelum'!$B$1165:$B$1529)</f>
        <v>61020</v>
      </c>
      <c r="C228" s="11">
        <f t="shared" ref="C228:C277" si="47">D227</f>
        <v>53757</v>
      </c>
      <c r="D228" s="11">
        <f t="shared" ref="D228:D277" si="48">C228+B228-E228</f>
        <v>51317</v>
      </c>
      <c r="E228" s="11">
        <f>'Revisi Demand'!I4</f>
        <v>63460</v>
      </c>
      <c r="F228" s="4">
        <f t="shared" si="42"/>
        <v>63.3</v>
      </c>
      <c r="G228" s="25">
        <f t="shared" si="44"/>
        <v>3248366.0999999996</v>
      </c>
      <c r="H228" s="1">
        <f t="shared" si="45"/>
        <v>1</v>
      </c>
      <c r="I228" s="26">
        <f t="shared" si="43"/>
        <v>496000</v>
      </c>
      <c r="J228" s="26">
        <f t="shared" si="46"/>
        <v>3744366.0999999996</v>
      </c>
      <c r="L228" s="13" t="s">
        <v>21</v>
      </c>
      <c r="M228" s="28">
        <v>496000</v>
      </c>
    </row>
    <row r="229" spans="1:13" x14ac:dyDescent="0.25">
      <c r="A229" s="1">
        <v>4</v>
      </c>
      <c r="B229" s="11">
        <f>SUMIF('Revisi H Sebelum'!$S$1165:$S$1529,'Revisi M Sebelum'!A229,'Revisi H Sebelum'!$B$1165:$B$1529)</f>
        <v>34374</v>
      </c>
      <c r="C229" s="11">
        <f t="shared" si="47"/>
        <v>51317</v>
      </c>
      <c r="D229" s="11">
        <f t="shared" si="48"/>
        <v>19109</v>
      </c>
      <c r="E229" s="11">
        <f>'Revisi Demand'!I5</f>
        <v>66582</v>
      </c>
      <c r="F229" s="4">
        <f t="shared" si="42"/>
        <v>63.3</v>
      </c>
      <c r="G229" s="25">
        <f t="shared" si="44"/>
        <v>1209599.7</v>
      </c>
      <c r="H229" s="1">
        <f t="shared" si="45"/>
        <v>1</v>
      </c>
      <c r="I229" s="26">
        <f t="shared" si="43"/>
        <v>496000</v>
      </c>
      <c r="J229" s="26">
        <f t="shared" si="46"/>
        <v>1705599.7</v>
      </c>
    </row>
    <row r="230" spans="1:13" x14ac:dyDescent="0.25">
      <c r="A230" s="1">
        <v>5</v>
      </c>
      <c r="B230" s="11">
        <f>SUMIF('Revisi H Sebelum'!$S$1165:$S$1529,'Revisi M Sebelum'!A230,'Revisi H Sebelum'!$B$1165:$B$1529)</f>
        <v>38610</v>
      </c>
      <c r="C230" s="11">
        <f t="shared" si="47"/>
        <v>19109</v>
      </c>
      <c r="D230" s="11">
        <f t="shared" si="48"/>
        <v>1683</v>
      </c>
      <c r="E230" s="11">
        <f>'Revisi Demand'!I6</f>
        <v>56036</v>
      </c>
      <c r="F230" s="4">
        <f t="shared" si="42"/>
        <v>63.3</v>
      </c>
      <c r="G230" s="25">
        <f t="shared" si="44"/>
        <v>106533.9</v>
      </c>
      <c r="H230" s="1">
        <f t="shared" si="45"/>
        <v>1</v>
      </c>
      <c r="I230" s="26">
        <f t="shared" si="43"/>
        <v>496000</v>
      </c>
      <c r="J230" s="26">
        <f t="shared" si="46"/>
        <v>602533.9</v>
      </c>
    </row>
    <row r="231" spans="1:13" x14ac:dyDescent="0.25">
      <c r="A231" s="1">
        <v>6</v>
      </c>
      <c r="B231" s="11">
        <f>SUMIF('Revisi H Sebelum'!$S$1165:$S$1529,'Revisi M Sebelum'!A231,'Revisi H Sebelum'!$B$1165:$B$1529)</f>
        <v>41175</v>
      </c>
      <c r="C231" s="11">
        <f t="shared" si="47"/>
        <v>1683</v>
      </c>
      <c r="D231" s="11">
        <f t="shared" si="48"/>
        <v>19974</v>
      </c>
      <c r="E231" s="11">
        <f>'Revisi Demand'!I7</f>
        <v>22884</v>
      </c>
      <c r="F231" s="4">
        <f t="shared" si="42"/>
        <v>63.3</v>
      </c>
      <c r="G231" s="25">
        <f t="shared" si="44"/>
        <v>1264354.2</v>
      </c>
      <c r="H231" s="1">
        <f t="shared" si="45"/>
        <v>1</v>
      </c>
      <c r="I231" s="26">
        <f t="shared" si="43"/>
        <v>496000</v>
      </c>
      <c r="J231" s="26">
        <f t="shared" si="46"/>
        <v>1760354.2</v>
      </c>
    </row>
    <row r="232" spans="1:13" x14ac:dyDescent="0.25">
      <c r="A232" s="1">
        <v>7</v>
      </c>
      <c r="B232" s="11">
        <f>SUMIF('Revisi H Sebelum'!$S$1165:$S$1529,'Revisi M Sebelum'!A232,'Revisi H Sebelum'!$B$1165:$B$1529)</f>
        <v>8820</v>
      </c>
      <c r="C232" s="11">
        <f t="shared" si="47"/>
        <v>19974</v>
      </c>
      <c r="D232" s="11">
        <f t="shared" si="48"/>
        <v>28794</v>
      </c>
      <c r="E232" s="11">
        <f>'Revisi Demand'!I8</f>
        <v>0</v>
      </c>
      <c r="F232" s="4">
        <f t="shared" si="42"/>
        <v>63.3</v>
      </c>
      <c r="G232" s="25">
        <f t="shared" si="44"/>
        <v>1822660.2</v>
      </c>
      <c r="H232" s="1">
        <f t="shared" si="45"/>
        <v>1</v>
      </c>
      <c r="I232" s="26">
        <f t="shared" si="43"/>
        <v>496000</v>
      </c>
      <c r="J232" s="26">
        <f t="shared" si="46"/>
        <v>2318660.2000000002</v>
      </c>
    </row>
    <row r="233" spans="1:13" x14ac:dyDescent="0.25">
      <c r="A233" s="1">
        <v>8</v>
      </c>
      <c r="B233" s="11">
        <f>SUMIF('Revisi H Sebelum'!$S$1165:$S$1529,'Revisi M Sebelum'!A233,'Revisi H Sebelum'!$B$1165:$B$1529)</f>
        <v>31725</v>
      </c>
      <c r="C233" s="11">
        <f t="shared" si="47"/>
        <v>28794</v>
      </c>
      <c r="D233" s="11">
        <f t="shared" si="48"/>
        <v>4388</v>
      </c>
      <c r="E233" s="11">
        <f>'Revisi Demand'!I9</f>
        <v>56131</v>
      </c>
      <c r="F233" s="4">
        <f t="shared" si="42"/>
        <v>63.3</v>
      </c>
      <c r="G233" s="25">
        <f t="shared" si="44"/>
        <v>277760.39999999997</v>
      </c>
      <c r="H233" s="1">
        <f t="shared" si="45"/>
        <v>1</v>
      </c>
      <c r="I233" s="26">
        <f t="shared" si="43"/>
        <v>496000</v>
      </c>
      <c r="J233" s="26">
        <f t="shared" si="46"/>
        <v>773760.39999999991</v>
      </c>
    </row>
    <row r="234" spans="1:13" x14ac:dyDescent="0.25">
      <c r="A234" s="1">
        <v>9</v>
      </c>
      <c r="B234" s="11">
        <f>SUMIF('Revisi H Sebelum'!$S$1165:$S$1529,'Revisi M Sebelum'!A234,'Revisi H Sebelum'!$B$1165:$B$1529)</f>
        <v>91540</v>
      </c>
      <c r="C234" s="11">
        <f t="shared" si="47"/>
        <v>4388</v>
      </c>
      <c r="D234" s="11">
        <f t="shared" si="48"/>
        <v>50817</v>
      </c>
      <c r="E234" s="11">
        <f>'Revisi Demand'!I10</f>
        <v>45111</v>
      </c>
      <c r="F234" s="4">
        <f t="shared" si="42"/>
        <v>63.3</v>
      </c>
      <c r="G234" s="25">
        <f t="shared" si="44"/>
        <v>3216716.0999999996</v>
      </c>
      <c r="H234" s="1">
        <f t="shared" si="45"/>
        <v>1</v>
      </c>
      <c r="I234" s="26">
        <f t="shared" si="43"/>
        <v>496000</v>
      </c>
      <c r="J234" s="26">
        <f t="shared" si="46"/>
        <v>3712716.0999999996</v>
      </c>
    </row>
    <row r="235" spans="1:13" x14ac:dyDescent="0.25">
      <c r="A235" s="1">
        <v>10</v>
      </c>
      <c r="B235" s="11">
        <f>SUMIF('Revisi H Sebelum'!$S$1165:$S$1529,'Revisi M Sebelum'!A235,'Revisi H Sebelum'!$B$1165:$B$1529)</f>
        <v>39020</v>
      </c>
      <c r="C235" s="11">
        <f t="shared" si="47"/>
        <v>50817</v>
      </c>
      <c r="D235" s="11">
        <f t="shared" si="48"/>
        <v>25271</v>
      </c>
      <c r="E235" s="11">
        <f>'Revisi Demand'!I11</f>
        <v>64566</v>
      </c>
      <c r="F235" s="4">
        <f t="shared" si="42"/>
        <v>63.3</v>
      </c>
      <c r="G235" s="25">
        <f t="shared" si="44"/>
        <v>1599654.2999999998</v>
      </c>
      <c r="H235" s="1">
        <f t="shared" si="45"/>
        <v>1</v>
      </c>
      <c r="I235" s="26">
        <f t="shared" si="43"/>
        <v>496000</v>
      </c>
      <c r="J235" s="26">
        <f t="shared" si="46"/>
        <v>2095654.2999999998</v>
      </c>
    </row>
    <row r="236" spans="1:13" x14ac:dyDescent="0.25">
      <c r="A236" s="1">
        <v>11</v>
      </c>
      <c r="B236" s="11">
        <f>SUMIF('Revisi H Sebelum'!$S$1165:$S$1529,'Revisi M Sebelum'!A236,'Revisi H Sebelum'!$B$1165:$B$1529)</f>
        <v>44657.2</v>
      </c>
      <c r="C236" s="11">
        <f t="shared" si="47"/>
        <v>25271</v>
      </c>
      <c r="D236" s="11">
        <f t="shared" si="48"/>
        <v>6313.1999999999971</v>
      </c>
      <c r="E236" s="11">
        <f>'Revisi Demand'!I12</f>
        <v>63615</v>
      </c>
      <c r="F236" s="4">
        <f t="shared" si="42"/>
        <v>63.3</v>
      </c>
      <c r="G236" s="25">
        <f t="shared" si="44"/>
        <v>399625.55999999982</v>
      </c>
      <c r="H236" s="1">
        <f t="shared" si="45"/>
        <v>1</v>
      </c>
      <c r="I236" s="26">
        <f t="shared" si="43"/>
        <v>496000</v>
      </c>
      <c r="J236" s="26">
        <f t="shared" si="46"/>
        <v>895625.55999999982</v>
      </c>
    </row>
    <row r="237" spans="1:13" x14ac:dyDescent="0.25">
      <c r="A237" s="1">
        <v>12</v>
      </c>
      <c r="B237" s="11">
        <f>SUMIF('Revisi H Sebelum'!$S$1165:$S$1529,'Revisi M Sebelum'!A237,'Revisi H Sebelum'!$B$1165:$B$1529)</f>
        <v>33510</v>
      </c>
      <c r="C237" s="11">
        <f t="shared" si="47"/>
        <v>6313.1999999999971</v>
      </c>
      <c r="D237" s="11">
        <f t="shared" si="48"/>
        <v>28628.199999999997</v>
      </c>
      <c r="E237" s="11">
        <f>'Revisi Demand'!I13</f>
        <v>11195</v>
      </c>
      <c r="F237" s="4">
        <f t="shared" si="42"/>
        <v>63.3</v>
      </c>
      <c r="G237" s="25">
        <f t="shared" si="44"/>
        <v>1812165.0599999998</v>
      </c>
      <c r="H237" s="1">
        <f t="shared" si="45"/>
        <v>1</v>
      </c>
      <c r="I237" s="26">
        <f t="shared" si="43"/>
        <v>496000</v>
      </c>
      <c r="J237" s="26">
        <f t="shared" si="46"/>
        <v>2308165.0599999996</v>
      </c>
    </row>
    <row r="238" spans="1:13" x14ac:dyDescent="0.25">
      <c r="A238" s="1">
        <v>13</v>
      </c>
      <c r="B238" s="11">
        <f>SUMIF('Revisi H Sebelum'!$S$1165:$S$1529,'Revisi M Sebelum'!A238,'Revisi H Sebelum'!$B$1165:$B$1529)</f>
        <v>46700</v>
      </c>
      <c r="C238" s="11">
        <f t="shared" si="47"/>
        <v>28628.199999999997</v>
      </c>
      <c r="D238" s="11">
        <f t="shared" si="48"/>
        <v>18648.199999999997</v>
      </c>
      <c r="E238" s="11">
        <f>'Revisi Demand'!I14</f>
        <v>56680</v>
      </c>
      <c r="F238" s="4">
        <f t="shared" si="42"/>
        <v>63.3</v>
      </c>
      <c r="G238" s="25">
        <f t="shared" si="44"/>
        <v>1180431.0599999998</v>
      </c>
      <c r="H238" s="1">
        <f t="shared" si="45"/>
        <v>1</v>
      </c>
      <c r="I238" s="26">
        <f t="shared" si="43"/>
        <v>496000</v>
      </c>
      <c r="J238" s="26">
        <f t="shared" si="46"/>
        <v>1676431.0599999998</v>
      </c>
    </row>
    <row r="239" spans="1:13" x14ac:dyDescent="0.25">
      <c r="A239" s="1">
        <v>14</v>
      </c>
      <c r="B239" s="11">
        <f>SUMIF('Revisi H Sebelum'!$S$1165:$S$1529,'Revisi M Sebelum'!A239,'Revisi H Sebelum'!$B$1165:$B$1529)</f>
        <v>64761</v>
      </c>
      <c r="C239" s="11">
        <f t="shared" si="47"/>
        <v>18648.199999999997</v>
      </c>
      <c r="D239" s="11">
        <f t="shared" si="48"/>
        <v>18382.199999999997</v>
      </c>
      <c r="E239" s="11">
        <f>'Revisi Demand'!I15</f>
        <v>65027</v>
      </c>
      <c r="F239" s="4">
        <f t="shared" si="42"/>
        <v>63.3</v>
      </c>
      <c r="G239" s="25">
        <f t="shared" si="44"/>
        <v>1163593.2599999998</v>
      </c>
      <c r="H239" s="1">
        <f t="shared" si="45"/>
        <v>1</v>
      </c>
      <c r="I239" s="26">
        <f t="shared" si="43"/>
        <v>496000</v>
      </c>
      <c r="J239" s="26">
        <f t="shared" si="46"/>
        <v>1659593.2599999998</v>
      </c>
    </row>
    <row r="240" spans="1:13" x14ac:dyDescent="0.25">
      <c r="A240" s="1">
        <v>15</v>
      </c>
      <c r="B240" s="11">
        <f>SUMIF('Revisi H Sebelum'!$S$1165:$S$1529,'Revisi M Sebelum'!A240,'Revisi H Sebelum'!$B$1165:$B$1529)</f>
        <v>86771.199999999997</v>
      </c>
      <c r="C240" s="11">
        <f t="shared" si="47"/>
        <v>18382.199999999997</v>
      </c>
      <c r="D240" s="11">
        <f t="shared" si="48"/>
        <v>51979.399999999994</v>
      </c>
      <c r="E240" s="11">
        <f>'Revisi Demand'!I16</f>
        <v>53174</v>
      </c>
      <c r="F240" s="4">
        <f t="shared" si="42"/>
        <v>63.3</v>
      </c>
      <c r="G240" s="25">
        <f t="shared" si="44"/>
        <v>3290296.0199999996</v>
      </c>
      <c r="H240" s="1">
        <f t="shared" si="45"/>
        <v>1</v>
      </c>
      <c r="I240" s="26">
        <f t="shared" si="43"/>
        <v>496000</v>
      </c>
      <c r="J240" s="26">
        <f t="shared" si="46"/>
        <v>3786296.0199999996</v>
      </c>
    </row>
    <row r="241" spans="1:15" x14ac:dyDescent="0.25">
      <c r="A241" s="1">
        <v>16</v>
      </c>
      <c r="B241" s="11">
        <f>SUMIF('Revisi H Sebelum'!$S$1165:$S$1529,'Revisi M Sebelum'!A241,'Revisi H Sebelum'!$B$1165:$B$1529)</f>
        <v>50266.600000000006</v>
      </c>
      <c r="C241" s="11">
        <f t="shared" si="47"/>
        <v>51979.399999999994</v>
      </c>
      <c r="D241" s="11">
        <f t="shared" si="48"/>
        <v>38683</v>
      </c>
      <c r="E241" s="11">
        <f>'Revisi Demand'!I17</f>
        <v>63563</v>
      </c>
      <c r="F241" s="4">
        <f t="shared" si="42"/>
        <v>63.3</v>
      </c>
      <c r="G241" s="25">
        <f t="shared" si="44"/>
        <v>2448633.9</v>
      </c>
      <c r="H241" s="1">
        <f t="shared" si="45"/>
        <v>1</v>
      </c>
      <c r="I241" s="26">
        <f t="shared" si="43"/>
        <v>496000</v>
      </c>
      <c r="J241" s="26">
        <f t="shared" si="46"/>
        <v>2944633.9</v>
      </c>
    </row>
    <row r="242" spans="1:15" x14ac:dyDescent="0.25">
      <c r="A242" s="1">
        <v>17</v>
      </c>
      <c r="B242" s="11">
        <f>SUMIF('Revisi H Sebelum'!$S$1165:$S$1529,'Revisi M Sebelum'!A242,'Revisi H Sebelum'!$B$1165:$B$1529)</f>
        <v>94046.399999999994</v>
      </c>
      <c r="C242" s="11">
        <f t="shared" si="47"/>
        <v>38683</v>
      </c>
      <c r="D242" s="11">
        <f t="shared" si="48"/>
        <v>60333.399999999994</v>
      </c>
      <c r="E242" s="11">
        <f>'Revisi Demand'!I18</f>
        <v>72396</v>
      </c>
      <c r="F242" s="4">
        <f t="shared" si="42"/>
        <v>63.3</v>
      </c>
      <c r="G242" s="25">
        <f t="shared" si="44"/>
        <v>3819104.2199999993</v>
      </c>
      <c r="H242" s="1">
        <f t="shared" si="45"/>
        <v>1</v>
      </c>
      <c r="I242" s="26">
        <f t="shared" si="43"/>
        <v>496000</v>
      </c>
      <c r="J242" s="26">
        <f t="shared" si="46"/>
        <v>4315104.2199999988</v>
      </c>
    </row>
    <row r="243" spans="1:15" x14ac:dyDescent="0.25">
      <c r="A243" s="1">
        <v>18</v>
      </c>
      <c r="B243" s="11">
        <f>SUMIF('Revisi H Sebelum'!$S$1165:$S$1529,'Revisi M Sebelum'!A243,'Revisi H Sebelum'!$B$1165:$B$1529)</f>
        <v>0</v>
      </c>
      <c r="C243" s="11">
        <f t="shared" si="47"/>
        <v>60333.399999999994</v>
      </c>
      <c r="D243" s="11">
        <f t="shared" si="48"/>
        <v>13646.399999999994</v>
      </c>
      <c r="E243" s="11">
        <f>'Revisi Demand'!I19</f>
        <v>46687</v>
      </c>
      <c r="F243" s="4">
        <f t="shared" si="42"/>
        <v>63.3</v>
      </c>
      <c r="G243" s="25">
        <f t="shared" si="44"/>
        <v>863817.11999999965</v>
      </c>
      <c r="H243" s="1">
        <f t="shared" si="45"/>
        <v>0</v>
      </c>
      <c r="I243" s="26">
        <f t="shared" si="43"/>
        <v>0</v>
      </c>
      <c r="J243" s="26">
        <f t="shared" si="46"/>
        <v>863817.11999999965</v>
      </c>
    </row>
    <row r="244" spans="1:15" x14ac:dyDescent="0.25">
      <c r="A244" s="1">
        <v>19</v>
      </c>
      <c r="B244" s="11">
        <f>SUMIF('Revisi H Sebelum'!$S$1165:$S$1529,'Revisi M Sebelum'!A244,'Revisi H Sebelum'!$B$1165:$B$1529)</f>
        <v>59853</v>
      </c>
      <c r="C244" s="11">
        <f t="shared" si="47"/>
        <v>13646.399999999994</v>
      </c>
      <c r="D244" s="11">
        <f t="shared" si="48"/>
        <v>5169.3999999999942</v>
      </c>
      <c r="E244" s="11">
        <f>'Revisi Demand'!I20</f>
        <v>68330</v>
      </c>
      <c r="F244" s="4">
        <f t="shared" si="42"/>
        <v>63.3</v>
      </c>
      <c r="G244" s="25">
        <f t="shared" si="44"/>
        <v>327223.01999999961</v>
      </c>
      <c r="H244" s="1">
        <f t="shared" si="45"/>
        <v>1</v>
      </c>
      <c r="I244" s="26">
        <f t="shared" si="43"/>
        <v>496000</v>
      </c>
      <c r="J244" s="26">
        <f t="shared" si="46"/>
        <v>823223.01999999955</v>
      </c>
    </row>
    <row r="245" spans="1:15" x14ac:dyDescent="0.25">
      <c r="A245" s="1">
        <v>20</v>
      </c>
      <c r="B245" s="11">
        <f>SUMIF('Revisi H Sebelum'!$S$1165:$S$1529,'Revisi M Sebelum'!A245,'Revisi H Sebelum'!$B$1165:$B$1529)</f>
        <v>85627</v>
      </c>
      <c r="C245" s="11">
        <f t="shared" si="47"/>
        <v>5169.3999999999942</v>
      </c>
      <c r="D245" s="11">
        <f t="shared" si="48"/>
        <v>34224.399999999994</v>
      </c>
      <c r="E245" s="11">
        <f>'Revisi Demand'!I21</f>
        <v>56572</v>
      </c>
      <c r="F245" s="4">
        <f t="shared" si="42"/>
        <v>63.3</v>
      </c>
      <c r="G245" s="25">
        <f t="shared" si="44"/>
        <v>2166404.5199999996</v>
      </c>
      <c r="H245" s="1">
        <f t="shared" si="45"/>
        <v>1</v>
      </c>
      <c r="I245" s="26">
        <f t="shared" si="43"/>
        <v>496000</v>
      </c>
      <c r="J245" s="26">
        <f t="shared" si="46"/>
        <v>2662404.5199999996</v>
      </c>
    </row>
    <row r="246" spans="1:15" x14ac:dyDescent="0.25">
      <c r="A246" s="1">
        <v>21</v>
      </c>
      <c r="B246" s="11">
        <f>SUMIF('Revisi H Sebelum'!$S$1165:$S$1529,'Revisi M Sebelum'!A246,'Revisi H Sebelum'!$B$1165:$B$1529)</f>
        <v>78479</v>
      </c>
      <c r="C246" s="11">
        <f t="shared" si="47"/>
        <v>34224.399999999994</v>
      </c>
      <c r="D246" s="11">
        <f t="shared" si="48"/>
        <v>60246.399999999994</v>
      </c>
      <c r="E246" s="11">
        <f>'Revisi Demand'!I22</f>
        <v>52457</v>
      </c>
      <c r="F246" s="4">
        <f t="shared" si="42"/>
        <v>63.3</v>
      </c>
      <c r="G246" s="25">
        <f t="shared" si="44"/>
        <v>3813597.1199999996</v>
      </c>
      <c r="H246" s="1">
        <f t="shared" si="45"/>
        <v>1</v>
      </c>
      <c r="I246" s="26">
        <f t="shared" si="43"/>
        <v>496000</v>
      </c>
      <c r="J246" s="26">
        <f t="shared" si="46"/>
        <v>4309597.1199999992</v>
      </c>
    </row>
    <row r="247" spans="1:15" x14ac:dyDescent="0.25">
      <c r="A247" s="1">
        <v>22</v>
      </c>
      <c r="B247" s="11">
        <f>SUMIF('Revisi H Sebelum'!$S$1165:$S$1529,'Revisi M Sebelum'!A247,'Revisi H Sebelum'!$B$1165:$B$1529)</f>
        <v>76396</v>
      </c>
      <c r="C247" s="11">
        <f t="shared" si="47"/>
        <v>60246.399999999994</v>
      </c>
      <c r="D247" s="11">
        <f t="shared" si="48"/>
        <v>136642.4</v>
      </c>
      <c r="E247" s="11">
        <f>'Revisi Demand'!I23</f>
        <v>0</v>
      </c>
      <c r="F247" s="4">
        <f t="shared" si="42"/>
        <v>63.3</v>
      </c>
      <c r="G247" s="25">
        <f t="shared" si="44"/>
        <v>8649463.9199999999</v>
      </c>
      <c r="H247" s="1">
        <f t="shared" si="45"/>
        <v>1</v>
      </c>
      <c r="I247" s="26">
        <f t="shared" si="43"/>
        <v>496000</v>
      </c>
      <c r="J247" s="26">
        <f t="shared" si="46"/>
        <v>9145463.9199999999</v>
      </c>
    </row>
    <row r="248" spans="1:15" x14ac:dyDescent="0.25">
      <c r="A248" s="1">
        <v>23</v>
      </c>
      <c r="B248" s="11">
        <f>SUMIF('Revisi H Sebelum'!$S$1165:$S$1529,'Revisi M Sebelum'!A248,'Revisi H Sebelum'!$B$1165:$B$1529)</f>
        <v>53954.2</v>
      </c>
      <c r="C248" s="11">
        <f t="shared" si="47"/>
        <v>136642.4</v>
      </c>
      <c r="D248" s="11">
        <f t="shared" si="48"/>
        <v>147964.59999999998</v>
      </c>
      <c r="E248" s="11">
        <f>'Revisi Demand'!I24</f>
        <v>42632</v>
      </c>
      <c r="F248" s="4">
        <f t="shared" si="42"/>
        <v>63.3</v>
      </c>
      <c r="G248" s="25">
        <f t="shared" si="44"/>
        <v>9366159.1799999978</v>
      </c>
      <c r="H248" s="1">
        <f t="shared" si="45"/>
        <v>1</v>
      </c>
      <c r="I248" s="26">
        <f t="shared" si="43"/>
        <v>496000</v>
      </c>
      <c r="J248" s="26">
        <f t="shared" si="46"/>
        <v>9862159.1799999978</v>
      </c>
    </row>
    <row r="249" spans="1:15" x14ac:dyDescent="0.25">
      <c r="A249" s="1">
        <v>24</v>
      </c>
      <c r="B249" s="11">
        <f>SUMIF('Revisi H Sebelum'!$S$1165:$S$1529,'Revisi M Sebelum'!A249,'Revisi H Sebelum'!$B$1165:$B$1529)</f>
        <v>60943.600000000006</v>
      </c>
      <c r="C249" s="11">
        <f t="shared" si="47"/>
        <v>147964.59999999998</v>
      </c>
      <c r="D249" s="11">
        <f t="shared" si="48"/>
        <v>142373.19999999998</v>
      </c>
      <c r="E249" s="11">
        <f>'Revisi Demand'!I25</f>
        <v>66535</v>
      </c>
      <c r="F249" s="4">
        <f t="shared" si="42"/>
        <v>63.3</v>
      </c>
      <c r="G249" s="25">
        <f t="shared" si="44"/>
        <v>9012223.5599999987</v>
      </c>
      <c r="H249" s="1">
        <f t="shared" si="45"/>
        <v>1</v>
      </c>
      <c r="I249" s="26">
        <f t="shared" si="43"/>
        <v>496000</v>
      </c>
      <c r="J249" s="26">
        <f t="shared" si="46"/>
        <v>9508223.5599999987</v>
      </c>
    </row>
    <row r="250" spans="1:15" x14ac:dyDescent="0.25">
      <c r="A250" s="1">
        <v>25</v>
      </c>
      <c r="B250" s="11">
        <f>SUMIF('Revisi H Sebelum'!$S$1165:$S$1529,'Revisi M Sebelum'!A250,'Revisi H Sebelum'!$B$1165:$B$1529)</f>
        <v>5360</v>
      </c>
      <c r="C250" s="11">
        <f t="shared" si="47"/>
        <v>142373.19999999998</v>
      </c>
      <c r="D250" s="11">
        <f t="shared" si="48"/>
        <v>79535.199999999983</v>
      </c>
      <c r="E250" s="11">
        <f>'Revisi Demand'!I26</f>
        <v>68198</v>
      </c>
      <c r="F250" s="4">
        <f t="shared" si="42"/>
        <v>63.3</v>
      </c>
      <c r="G250" s="25">
        <f t="shared" si="44"/>
        <v>5034578.1599999983</v>
      </c>
      <c r="H250" s="1">
        <f t="shared" si="45"/>
        <v>1</v>
      </c>
      <c r="I250" s="26">
        <f t="shared" si="43"/>
        <v>496000</v>
      </c>
      <c r="J250" s="26">
        <f t="shared" si="46"/>
        <v>5530578.1599999983</v>
      </c>
    </row>
    <row r="251" spans="1:15" x14ac:dyDescent="0.25">
      <c r="A251" s="1">
        <v>26</v>
      </c>
      <c r="B251" s="11">
        <f>SUMIF('Revisi H Sebelum'!$S$1165:$S$1529,'Revisi M Sebelum'!A251,'Revisi H Sebelum'!$B$1165:$B$1529)</f>
        <v>34317</v>
      </c>
      <c r="C251" s="11">
        <f t="shared" si="47"/>
        <v>79535.199999999983</v>
      </c>
      <c r="D251" s="11">
        <f t="shared" si="48"/>
        <v>48431.199999999983</v>
      </c>
      <c r="E251" s="11">
        <f>'Revisi Demand'!I27</f>
        <v>65421</v>
      </c>
      <c r="F251" s="4">
        <f t="shared" si="42"/>
        <v>63.3</v>
      </c>
      <c r="G251" s="25">
        <f t="shared" si="44"/>
        <v>3065694.9599999986</v>
      </c>
      <c r="H251" s="1">
        <f t="shared" si="45"/>
        <v>1</v>
      </c>
      <c r="I251" s="26">
        <f t="shared" si="43"/>
        <v>496000</v>
      </c>
      <c r="J251" s="26">
        <f t="shared" si="46"/>
        <v>3561694.9599999986</v>
      </c>
    </row>
    <row r="252" spans="1:15" x14ac:dyDescent="0.25">
      <c r="A252" s="1">
        <v>27</v>
      </c>
      <c r="B252" s="11">
        <f>SUMIF('Revisi H Sebelum'!$S$1165:$S$1529,'Revisi M Sebelum'!A252,'Revisi H Sebelum'!$B$1165:$B$1529)</f>
        <v>43951.199999999997</v>
      </c>
      <c r="C252" s="11">
        <f t="shared" si="47"/>
        <v>48431.199999999983</v>
      </c>
      <c r="D252" s="11">
        <f t="shared" si="48"/>
        <v>28712.39999999998</v>
      </c>
      <c r="E252" s="11">
        <f>'Revisi Demand'!I28</f>
        <v>63670</v>
      </c>
      <c r="F252" s="4">
        <f t="shared" si="42"/>
        <v>63.3</v>
      </c>
      <c r="G252" s="25">
        <f t="shared" si="44"/>
        <v>1817494.9199999985</v>
      </c>
      <c r="H252" s="1">
        <f t="shared" si="45"/>
        <v>1</v>
      </c>
      <c r="I252" s="26">
        <f t="shared" si="43"/>
        <v>496000</v>
      </c>
      <c r="J252" s="26">
        <f t="shared" si="46"/>
        <v>2313494.9199999985</v>
      </c>
    </row>
    <row r="253" spans="1:15" x14ac:dyDescent="0.25">
      <c r="A253" s="1">
        <v>28</v>
      </c>
      <c r="B253" s="11">
        <f>SUMIF('Revisi H Sebelum'!$S$1165:$S$1529,'Revisi M Sebelum'!A253,'Revisi H Sebelum'!$B$1165:$B$1529)</f>
        <v>59404.2</v>
      </c>
      <c r="C253" s="11">
        <f t="shared" si="47"/>
        <v>28712.39999999998</v>
      </c>
      <c r="D253" s="11">
        <f t="shared" si="48"/>
        <v>25153.599999999977</v>
      </c>
      <c r="E253" s="11">
        <f>'Revisi Demand'!I29</f>
        <v>62963</v>
      </c>
      <c r="F253" s="4">
        <f t="shared" si="42"/>
        <v>63.3</v>
      </c>
      <c r="G253" s="25">
        <f t="shared" si="44"/>
        <v>1592222.8799999985</v>
      </c>
      <c r="H253" s="1">
        <f t="shared" si="45"/>
        <v>1</v>
      </c>
      <c r="I253" s="26">
        <f t="shared" si="43"/>
        <v>496000</v>
      </c>
      <c r="J253" s="26">
        <f t="shared" si="46"/>
        <v>2088222.8799999985</v>
      </c>
    </row>
    <row r="254" spans="1:15" x14ac:dyDescent="0.25">
      <c r="A254" s="1">
        <v>29</v>
      </c>
      <c r="B254" s="11">
        <f>SUMIF('Revisi H Sebelum'!$S$1165:$S$1529,'Revisi M Sebelum'!A254,'Revisi H Sebelum'!$B$1165:$B$1529)</f>
        <v>63018.6</v>
      </c>
      <c r="C254" s="11">
        <f t="shared" si="47"/>
        <v>25153.599999999977</v>
      </c>
      <c r="D254" s="11">
        <f t="shared" si="48"/>
        <v>22692.199999999983</v>
      </c>
      <c r="E254" s="11">
        <f>'Revisi Demand'!I30</f>
        <v>65480</v>
      </c>
      <c r="F254" s="4">
        <f t="shared" si="42"/>
        <v>63.3</v>
      </c>
      <c r="G254" s="25">
        <f t="shared" si="44"/>
        <v>1436416.2599999988</v>
      </c>
      <c r="H254" s="1">
        <f t="shared" si="45"/>
        <v>1</v>
      </c>
      <c r="I254" s="26">
        <f t="shared" si="43"/>
        <v>496000</v>
      </c>
      <c r="J254" s="26">
        <f t="shared" si="46"/>
        <v>1932416.2599999988</v>
      </c>
    </row>
    <row r="255" spans="1:15" x14ac:dyDescent="0.25">
      <c r="A255" s="1">
        <v>30</v>
      </c>
      <c r="B255" s="11">
        <f>SUMIF('Revisi H Sebelum'!$S$1165:$S$1529,'Revisi M Sebelum'!A255,'Revisi H Sebelum'!$B$1165:$B$1529)</f>
        <v>70183.199999999997</v>
      </c>
      <c r="C255" s="11">
        <f t="shared" si="47"/>
        <v>22692.199999999983</v>
      </c>
      <c r="D255" s="11">
        <f t="shared" si="48"/>
        <v>27182.39999999998</v>
      </c>
      <c r="E255" s="11">
        <f>'Revisi Demand'!I31</f>
        <v>65693</v>
      </c>
      <c r="F255" s="4">
        <f t="shared" si="42"/>
        <v>63.3</v>
      </c>
      <c r="G255" s="25">
        <f t="shared" si="44"/>
        <v>1720645.9199999985</v>
      </c>
      <c r="H255" s="1">
        <f t="shared" si="45"/>
        <v>1</v>
      </c>
      <c r="I255" s="26">
        <f t="shared" si="43"/>
        <v>496000</v>
      </c>
      <c r="J255" s="26">
        <f t="shared" si="46"/>
        <v>2216645.9199999985</v>
      </c>
    </row>
    <row r="256" spans="1:15" ht="15.75" thickBot="1" x14ac:dyDescent="0.3">
      <c r="A256" s="29">
        <v>31</v>
      </c>
      <c r="B256" s="11">
        <f>SUMIF('Revisi H Sebelum'!$S$1165:$S$1529,'Revisi M Sebelum'!A256,'Revisi H Sebelum'!$B$1165:$B$1529)</f>
        <v>33330</v>
      </c>
      <c r="C256" s="21">
        <f t="shared" si="47"/>
        <v>27182.39999999998</v>
      </c>
      <c r="D256" s="21">
        <f t="shared" si="48"/>
        <v>2111.3999999999796</v>
      </c>
      <c r="E256" s="11">
        <f>'Revisi Demand'!I32</f>
        <v>58401</v>
      </c>
      <c r="F256" s="4">
        <f t="shared" si="42"/>
        <v>63.3</v>
      </c>
      <c r="G256" s="43">
        <f t="shared" si="44"/>
        <v>133651.61999999871</v>
      </c>
      <c r="H256" s="29">
        <f t="shared" si="45"/>
        <v>1</v>
      </c>
      <c r="I256" s="26">
        <f t="shared" si="43"/>
        <v>496000</v>
      </c>
      <c r="J256" s="30">
        <f t="shared" si="46"/>
        <v>629651.61999999871</v>
      </c>
      <c r="K256" s="31"/>
      <c r="L256" s="32"/>
      <c r="M256" s="28"/>
      <c r="N256" s="33"/>
      <c r="O256" s="34"/>
    </row>
    <row r="257" spans="1:10" x14ac:dyDescent="0.25">
      <c r="A257" s="36">
        <v>32</v>
      </c>
      <c r="B257" s="11">
        <f>SUMIF('Revisi H Sebelum'!$S$1165:$S$1529,'Revisi M Sebelum'!A257,'Revisi H Sebelum'!$B$1165:$B$1529)</f>
        <v>34710</v>
      </c>
      <c r="C257" s="22">
        <f t="shared" si="47"/>
        <v>2111.3999999999796</v>
      </c>
      <c r="D257" s="22">
        <f t="shared" si="48"/>
        <v>24750.39999999998</v>
      </c>
      <c r="E257" s="11">
        <f>'Revisi Demand'!I33</f>
        <v>12071</v>
      </c>
      <c r="F257" s="4">
        <f t="shared" si="42"/>
        <v>63.3</v>
      </c>
      <c r="G257" s="44">
        <f t="shared" si="44"/>
        <v>1566700.3199999987</v>
      </c>
      <c r="H257" s="36">
        <f t="shared" si="45"/>
        <v>1</v>
      </c>
      <c r="I257" s="26">
        <f t="shared" si="43"/>
        <v>496000</v>
      </c>
      <c r="J257" s="37">
        <f t="shared" si="46"/>
        <v>2062700.3199999987</v>
      </c>
    </row>
    <row r="258" spans="1:10" x14ac:dyDescent="0.25">
      <c r="A258" s="1">
        <v>33</v>
      </c>
      <c r="B258" s="11">
        <f>SUMIF('Revisi H Sebelum'!$S$1165:$S$1529,'Revisi M Sebelum'!A258,'Revisi H Sebelum'!$B$1165:$B$1529)</f>
        <v>27950</v>
      </c>
      <c r="C258" s="11">
        <f t="shared" si="47"/>
        <v>24750.39999999998</v>
      </c>
      <c r="D258" s="11">
        <f t="shared" si="48"/>
        <v>8002.3999999999796</v>
      </c>
      <c r="E258" s="11">
        <f>'Revisi Demand'!I34</f>
        <v>44698</v>
      </c>
      <c r="F258" s="4">
        <f t="shared" ref="F258:F277" si="49">$M$227</f>
        <v>63.3</v>
      </c>
      <c r="G258" s="25">
        <f t="shared" si="44"/>
        <v>506551.9199999987</v>
      </c>
      <c r="H258" s="1">
        <f t="shared" si="45"/>
        <v>1</v>
      </c>
      <c r="I258" s="26">
        <f t="shared" ref="I258:I277" si="50">H258*$M$228</f>
        <v>496000</v>
      </c>
      <c r="J258" s="26">
        <f t="shared" si="46"/>
        <v>1002551.9199999988</v>
      </c>
    </row>
    <row r="259" spans="1:10" x14ac:dyDescent="0.25">
      <c r="A259" s="1">
        <v>34</v>
      </c>
      <c r="B259" s="11">
        <f>SUMIF('Revisi H Sebelum'!$S$1165:$S$1529,'Revisi M Sebelum'!A259,'Revisi H Sebelum'!$B$1165:$B$1529)</f>
        <v>30930</v>
      </c>
      <c r="C259" s="11">
        <f t="shared" si="47"/>
        <v>8002.3999999999796</v>
      </c>
      <c r="D259" s="11">
        <f t="shared" si="48"/>
        <v>28078.39999999998</v>
      </c>
      <c r="E259" s="11">
        <f>'Revisi Demand'!I35</f>
        <v>10854</v>
      </c>
      <c r="F259" s="4">
        <f t="shared" si="49"/>
        <v>63.3</v>
      </c>
      <c r="G259" s="25">
        <f t="shared" si="44"/>
        <v>1777362.7199999986</v>
      </c>
      <c r="H259" s="1">
        <f t="shared" si="45"/>
        <v>1</v>
      </c>
      <c r="I259" s="26">
        <f t="shared" si="50"/>
        <v>496000</v>
      </c>
      <c r="J259" s="26">
        <f t="shared" si="46"/>
        <v>2273362.7199999988</v>
      </c>
    </row>
    <row r="260" spans="1:10" x14ac:dyDescent="0.25">
      <c r="A260" s="1">
        <v>35</v>
      </c>
      <c r="B260" s="11">
        <f>SUMIF('Revisi H Sebelum'!$S$1165:$S$1529,'Revisi M Sebelum'!A260,'Revisi H Sebelum'!$B$1165:$B$1529)</f>
        <v>29198</v>
      </c>
      <c r="C260" s="11">
        <f t="shared" si="47"/>
        <v>28078.39999999998</v>
      </c>
      <c r="D260" s="11">
        <f t="shared" si="48"/>
        <v>2489.3999999999796</v>
      </c>
      <c r="E260" s="11">
        <f>'Revisi Demand'!I36</f>
        <v>54787</v>
      </c>
      <c r="F260" s="4">
        <f t="shared" si="49"/>
        <v>63.3</v>
      </c>
      <c r="G260" s="25">
        <f t="shared" si="44"/>
        <v>157579.01999999871</v>
      </c>
      <c r="H260" s="1">
        <f t="shared" si="45"/>
        <v>1</v>
      </c>
      <c r="I260" s="26">
        <f t="shared" si="50"/>
        <v>496000</v>
      </c>
      <c r="J260" s="26">
        <f t="shared" si="46"/>
        <v>653579.01999999874</v>
      </c>
    </row>
    <row r="261" spans="1:10" x14ac:dyDescent="0.25">
      <c r="A261" s="1">
        <v>36</v>
      </c>
      <c r="B261" s="11">
        <f>SUMIF('Revisi H Sebelum'!$S$1165:$S$1529,'Revisi M Sebelum'!A261,'Revisi H Sebelum'!$B$1165:$B$1529)</f>
        <v>111460</v>
      </c>
      <c r="C261" s="11">
        <f t="shared" si="47"/>
        <v>2489.3999999999796</v>
      </c>
      <c r="D261" s="11">
        <f t="shared" si="48"/>
        <v>48893.39999999998</v>
      </c>
      <c r="E261" s="11">
        <f>'Revisi Demand'!I37</f>
        <v>65056</v>
      </c>
      <c r="F261" s="4">
        <f t="shared" si="49"/>
        <v>63.3</v>
      </c>
      <c r="G261" s="25">
        <f t="shared" si="44"/>
        <v>3094952.2199999983</v>
      </c>
      <c r="H261" s="1">
        <f t="shared" si="45"/>
        <v>1</v>
      </c>
      <c r="I261" s="26">
        <f t="shared" si="50"/>
        <v>496000</v>
      </c>
      <c r="J261" s="26">
        <f t="shared" si="46"/>
        <v>3590952.2199999983</v>
      </c>
    </row>
    <row r="262" spans="1:10" x14ac:dyDescent="0.25">
      <c r="A262" s="1">
        <v>37</v>
      </c>
      <c r="B262" s="11">
        <f>SUMIF('Revisi H Sebelum'!$S$1165:$S$1529,'Revisi M Sebelum'!A262,'Revisi H Sebelum'!$B$1165:$B$1529)</f>
        <v>86760</v>
      </c>
      <c r="C262" s="11">
        <f t="shared" si="47"/>
        <v>48893.39999999998</v>
      </c>
      <c r="D262" s="11">
        <f t="shared" si="48"/>
        <v>69539.399999999965</v>
      </c>
      <c r="E262" s="11">
        <f>'Revisi Demand'!I38</f>
        <v>66114</v>
      </c>
      <c r="F262" s="4">
        <f t="shared" si="49"/>
        <v>63.3</v>
      </c>
      <c r="G262" s="25">
        <f t="shared" si="44"/>
        <v>4401844.0199999977</v>
      </c>
      <c r="H262" s="1">
        <f t="shared" si="45"/>
        <v>1</v>
      </c>
      <c r="I262" s="26">
        <f t="shared" si="50"/>
        <v>496000</v>
      </c>
      <c r="J262" s="26">
        <f t="shared" si="46"/>
        <v>4897844.0199999977</v>
      </c>
    </row>
    <row r="263" spans="1:10" x14ac:dyDescent="0.25">
      <c r="A263" s="1">
        <v>38</v>
      </c>
      <c r="B263" s="11">
        <f>SUMIF('Revisi H Sebelum'!$S$1165:$S$1529,'Revisi M Sebelum'!A263,'Revisi H Sebelum'!$B$1165:$B$1529)</f>
        <v>81928</v>
      </c>
      <c r="C263" s="11">
        <f t="shared" si="47"/>
        <v>69539.399999999965</v>
      </c>
      <c r="D263" s="11">
        <f t="shared" si="48"/>
        <v>83743.399999999965</v>
      </c>
      <c r="E263" s="11">
        <f>'Revisi Demand'!I39</f>
        <v>67724</v>
      </c>
      <c r="F263" s="4">
        <f t="shared" si="49"/>
        <v>63.3</v>
      </c>
      <c r="G263" s="25">
        <f t="shared" si="44"/>
        <v>5300957.2199999979</v>
      </c>
      <c r="H263" s="1">
        <f t="shared" si="45"/>
        <v>1</v>
      </c>
      <c r="I263" s="26">
        <f t="shared" si="50"/>
        <v>496000</v>
      </c>
      <c r="J263" s="26">
        <f t="shared" si="46"/>
        <v>5796957.2199999979</v>
      </c>
    </row>
    <row r="264" spans="1:10" x14ac:dyDescent="0.25">
      <c r="A264" s="1">
        <v>39</v>
      </c>
      <c r="B264" s="11">
        <f>SUMIF('Revisi H Sebelum'!$S$1165:$S$1529,'Revisi M Sebelum'!A264,'Revisi H Sebelum'!$B$1165:$B$1529)</f>
        <v>113150</v>
      </c>
      <c r="C264" s="11">
        <f t="shared" si="47"/>
        <v>83743.399999999965</v>
      </c>
      <c r="D264" s="11">
        <f t="shared" si="48"/>
        <v>125960.39999999997</v>
      </c>
      <c r="E264" s="11">
        <f>'Revisi Demand'!I40</f>
        <v>70933</v>
      </c>
      <c r="F264" s="4">
        <f t="shared" si="49"/>
        <v>63.3</v>
      </c>
      <c r="G264" s="25">
        <f t="shared" si="44"/>
        <v>7973293.3199999975</v>
      </c>
      <c r="H264" s="1">
        <f t="shared" si="45"/>
        <v>1</v>
      </c>
      <c r="I264" s="26">
        <f t="shared" si="50"/>
        <v>496000</v>
      </c>
      <c r="J264" s="26">
        <f t="shared" si="46"/>
        <v>8469293.3199999966</v>
      </c>
    </row>
    <row r="265" spans="1:10" x14ac:dyDescent="0.25">
      <c r="A265" s="1">
        <v>40</v>
      </c>
      <c r="B265" s="11">
        <f>SUMIF('Revisi H Sebelum'!$S$1165:$S$1529,'Revisi M Sebelum'!A265,'Revisi H Sebelum'!$B$1165:$B$1529)</f>
        <v>19700</v>
      </c>
      <c r="C265" s="11">
        <f t="shared" si="47"/>
        <v>125960.39999999997</v>
      </c>
      <c r="D265" s="11">
        <f t="shared" si="48"/>
        <v>102301.39999999997</v>
      </c>
      <c r="E265" s="11">
        <f>'Revisi Demand'!I41</f>
        <v>43359</v>
      </c>
      <c r="F265" s="4">
        <f t="shared" si="49"/>
        <v>63.3</v>
      </c>
      <c r="G265" s="25">
        <f t="shared" si="44"/>
        <v>6475678.6199999973</v>
      </c>
      <c r="H265" s="1">
        <f t="shared" si="45"/>
        <v>1</v>
      </c>
      <c r="I265" s="26">
        <f t="shared" si="50"/>
        <v>496000</v>
      </c>
      <c r="J265" s="26">
        <f t="shared" si="46"/>
        <v>6971678.6199999973</v>
      </c>
    </row>
    <row r="266" spans="1:10" x14ac:dyDescent="0.25">
      <c r="A266" s="1">
        <v>41</v>
      </c>
      <c r="B266" s="11">
        <f>SUMIF('Revisi H Sebelum'!$S$1165:$S$1529,'Revisi M Sebelum'!A266,'Revisi H Sebelum'!$B$1165:$B$1529)</f>
        <v>92920</v>
      </c>
      <c r="C266" s="11">
        <f t="shared" si="47"/>
        <v>102301.39999999997</v>
      </c>
      <c r="D266" s="11">
        <f>C266+B266-E266</f>
        <v>150689.39999999997</v>
      </c>
      <c r="E266" s="11">
        <f>'Revisi Demand'!I42</f>
        <v>44532</v>
      </c>
      <c r="F266" s="4">
        <f t="shared" si="49"/>
        <v>63.3</v>
      </c>
      <c r="G266" s="25">
        <f t="shared" si="44"/>
        <v>9538639.0199999977</v>
      </c>
      <c r="H266" s="1">
        <f t="shared" si="45"/>
        <v>1</v>
      </c>
      <c r="I266" s="26">
        <f t="shared" si="50"/>
        <v>496000</v>
      </c>
      <c r="J266" s="26">
        <f t="shared" si="46"/>
        <v>10034639.019999998</v>
      </c>
    </row>
    <row r="267" spans="1:10" x14ac:dyDescent="0.25">
      <c r="A267" s="1">
        <v>42</v>
      </c>
      <c r="B267" s="11">
        <f>SUMIF('Revisi H Sebelum'!$S$1165:$S$1529,'Revisi M Sebelum'!A267,'Revisi H Sebelum'!$B$1165:$B$1529)</f>
        <v>87640</v>
      </c>
      <c r="C267" s="11">
        <f t="shared" si="47"/>
        <v>150689.39999999997</v>
      </c>
      <c r="D267" s="11">
        <f>C267+B267-E267</f>
        <v>185759.39999999997</v>
      </c>
      <c r="E267" s="11">
        <f>'Revisi Demand'!I43</f>
        <v>52570</v>
      </c>
      <c r="F267" s="4">
        <f t="shared" si="49"/>
        <v>63.3</v>
      </c>
      <c r="G267" s="25">
        <f t="shared" si="44"/>
        <v>11758570.019999998</v>
      </c>
      <c r="H267" s="1">
        <f t="shared" si="45"/>
        <v>1</v>
      </c>
      <c r="I267" s="26">
        <f t="shared" si="50"/>
        <v>496000</v>
      </c>
      <c r="J267" s="26">
        <f t="shared" si="46"/>
        <v>12254570.019999998</v>
      </c>
    </row>
    <row r="268" spans="1:10" x14ac:dyDescent="0.25">
      <c r="A268" s="1">
        <v>43</v>
      </c>
      <c r="B268" s="11">
        <f>SUMIF('Revisi H Sebelum'!$S$1165:$S$1529,'Revisi M Sebelum'!A268,'Revisi H Sebelum'!$B$1165:$B$1529)</f>
        <v>4380</v>
      </c>
      <c r="C268" s="11">
        <f t="shared" si="47"/>
        <v>185759.39999999997</v>
      </c>
      <c r="D268" s="11">
        <f>C268+B268-E268</f>
        <v>190139.39999999997</v>
      </c>
      <c r="E268" s="11">
        <f>'Revisi Demand'!I44</f>
        <v>0</v>
      </c>
      <c r="F268" s="4">
        <f t="shared" si="49"/>
        <v>63.3</v>
      </c>
      <c r="G268" s="25">
        <f t="shared" si="44"/>
        <v>12035824.019999998</v>
      </c>
      <c r="H268" s="1">
        <f t="shared" si="45"/>
        <v>1</v>
      </c>
      <c r="I268" s="26">
        <f t="shared" si="50"/>
        <v>496000</v>
      </c>
      <c r="J268" s="26">
        <f t="shared" si="46"/>
        <v>12531824.019999998</v>
      </c>
    </row>
    <row r="269" spans="1:10" x14ac:dyDescent="0.25">
      <c r="A269" s="1">
        <v>44</v>
      </c>
      <c r="B269" s="11">
        <f>SUMIF('Revisi H Sebelum'!$S$1165:$S$1529,'Revisi M Sebelum'!A269,'Revisi H Sebelum'!$B$1165:$B$1529)</f>
        <v>12860</v>
      </c>
      <c r="C269" s="11">
        <f t="shared" si="47"/>
        <v>190139.39999999997</v>
      </c>
      <c r="D269" s="11">
        <f>C269+B269-E269</f>
        <v>145725.39999999997</v>
      </c>
      <c r="E269" s="11">
        <f>'Revisi Demand'!I45</f>
        <v>57274</v>
      </c>
      <c r="F269" s="4">
        <f t="shared" si="49"/>
        <v>63.3</v>
      </c>
      <c r="G269" s="25">
        <f t="shared" si="44"/>
        <v>9224417.8199999966</v>
      </c>
      <c r="H269" s="1">
        <f t="shared" si="45"/>
        <v>1</v>
      </c>
      <c r="I269" s="26">
        <f t="shared" si="50"/>
        <v>496000</v>
      </c>
      <c r="J269" s="26">
        <f t="shared" si="46"/>
        <v>9720417.8199999966</v>
      </c>
    </row>
    <row r="270" spans="1:10" x14ac:dyDescent="0.25">
      <c r="A270" s="1">
        <v>45</v>
      </c>
      <c r="B270" s="11">
        <f>SUMIF('Revisi H Sebelum'!$S$1165:$S$1529,'Revisi M Sebelum'!A270,'Revisi H Sebelum'!$B$1165:$B$1529)</f>
        <v>36100</v>
      </c>
      <c r="C270" s="11">
        <f t="shared" si="47"/>
        <v>145725.39999999997</v>
      </c>
      <c r="D270" s="11">
        <f t="shared" si="48"/>
        <v>107029.39999999997</v>
      </c>
      <c r="E270" s="11">
        <f>'Revisi Demand'!I46</f>
        <v>74796</v>
      </c>
      <c r="F270" s="4">
        <f t="shared" si="49"/>
        <v>63.3</v>
      </c>
      <c r="G270" s="25">
        <f t="shared" si="44"/>
        <v>6774961.0199999977</v>
      </c>
      <c r="H270" s="1">
        <f t="shared" si="45"/>
        <v>1</v>
      </c>
      <c r="I270" s="26">
        <f t="shared" si="50"/>
        <v>496000</v>
      </c>
      <c r="J270" s="26">
        <f t="shared" si="46"/>
        <v>7270961.0199999977</v>
      </c>
    </row>
    <row r="271" spans="1:10" x14ac:dyDescent="0.25">
      <c r="A271" s="1">
        <v>46</v>
      </c>
      <c r="B271" s="11">
        <f>SUMIF('Revisi H Sebelum'!$S$1165:$S$1529,'Revisi M Sebelum'!A271,'Revisi H Sebelum'!$B$1165:$B$1529)</f>
        <v>71828.399999999994</v>
      </c>
      <c r="C271" s="11">
        <f t="shared" si="47"/>
        <v>107029.39999999997</v>
      </c>
      <c r="D271" s="11">
        <f>C271+B271-E271</f>
        <v>98796.799999999959</v>
      </c>
      <c r="E271" s="11">
        <f>'Revisi Demand'!I47</f>
        <v>80061</v>
      </c>
      <c r="F271" s="4">
        <f t="shared" si="49"/>
        <v>63.3</v>
      </c>
      <c r="G271" s="25">
        <f t="shared" si="44"/>
        <v>6253837.4399999967</v>
      </c>
      <c r="H271" s="1">
        <f t="shared" si="45"/>
        <v>1</v>
      </c>
      <c r="I271" s="26">
        <f t="shared" si="50"/>
        <v>496000</v>
      </c>
      <c r="J271" s="26">
        <f t="shared" si="46"/>
        <v>6749837.4399999967</v>
      </c>
    </row>
    <row r="272" spans="1:10" x14ac:dyDescent="0.25">
      <c r="A272" s="1">
        <v>47</v>
      </c>
      <c r="B272" s="11">
        <f>SUMIF('Revisi H Sebelum'!$S$1165:$S$1529,'Revisi M Sebelum'!A272,'Revisi H Sebelum'!$B$1165:$B$1529)</f>
        <v>35940</v>
      </c>
      <c r="C272" s="11">
        <f t="shared" si="47"/>
        <v>98796.799999999959</v>
      </c>
      <c r="D272" s="11">
        <f>C272+B272-E272</f>
        <v>66956.799999999959</v>
      </c>
      <c r="E272" s="11">
        <f>'Revisi Demand'!I48</f>
        <v>67780</v>
      </c>
      <c r="F272" s="4">
        <f t="shared" si="49"/>
        <v>63.3</v>
      </c>
      <c r="G272" s="25">
        <f t="shared" si="44"/>
        <v>4238365.4399999976</v>
      </c>
      <c r="H272" s="1">
        <f t="shared" si="45"/>
        <v>1</v>
      </c>
      <c r="I272" s="26">
        <f t="shared" si="50"/>
        <v>496000</v>
      </c>
      <c r="J272" s="26">
        <f t="shared" si="46"/>
        <v>4734365.4399999976</v>
      </c>
    </row>
    <row r="273" spans="1:10" x14ac:dyDescent="0.25">
      <c r="A273" s="1">
        <v>48</v>
      </c>
      <c r="B273" s="11">
        <f>SUMIF('Revisi H Sebelum'!$S$1165:$S$1529,'Revisi M Sebelum'!A273,'Revisi H Sebelum'!$B$1165:$B$1529)</f>
        <v>0</v>
      </c>
      <c r="C273" s="11">
        <f t="shared" si="47"/>
        <v>66956.799999999959</v>
      </c>
      <c r="D273" s="11">
        <f>C273+B273-E273</f>
        <v>66956.799999999959</v>
      </c>
      <c r="E273" s="11">
        <f>'Revisi Demand'!I49</f>
        <v>0</v>
      </c>
      <c r="F273" s="4">
        <f t="shared" si="49"/>
        <v>63.3</v>
      </c>
      <c r="G273" s="25">
        <f t="shared" si="44"/>
        <v>4238365.4399999976</v>
      </c>
      <c r="H273" s="1">
        <f t="shared" si="45"/>
        <v>0</v>
      </c>
      <c r="I273" s="26">
        <f t="shared" si="50"/>
        <v>0</v>
      </c>
      <c r="J273" s="26">
        <f t="shared" si="46"/>
        <v>4238365.4399999976</v>
      </c>
    </row>
    <row r="274" spans="1:10" x14ac:dyDescent="0.25">
      <c r="A274" s="1">
        <v>49</v>
      </c>
      <c r="B274" s="11">
        <f>SUMIF('Revisi H Sebelum'!$S$1165:$S$1529,'Revisi M Sebelum'!A274,'Revisi H Sebelum'!$B$1165:$B$1529)</f>
        <v>0</v>
      </c>
      <c r="C274" s="11">
        <f t="shared" si="47"/>
        <v>66956.799999999959</v>
      </c>
      <c r="D274" s="11">
        <f>C274+B274-E274</f>
        <v>66956.799999999959</v>
      </c>
      <c r="E274" s="11">
        <f>'Revisi Demand'!I50</f>
        <v>0</v>
      </c>
      <c r="F274" s="4">
        <f t="shared" si="49"/>
        <v>63.3</v>
      </c>
      <c r="G274" s="25">
        <f t="shared" si="44"/>
        <v>4238365.4399999976</v>
      </c>
      <c r="H274" s="1">
        <f t="shared" si="45"/>
        <v>0</v>
      </c>
      <c r="I274" s="26">
        <f t="shared" si="50"/>
        <v>0</v>
      </c>
      <c r="J274" s="26">
        <f t="shared" si="46"/>
        <v>4238365.4399999976</v>
      </c>
    </row>
    <row r="275" spans="1:10" x14ac:dyDescent="0.25">
      <c r="A275" s="1">
        <v>50</v>
      </c>
      <c r="B275" s="11">
        <f>SUMIF('Revisi H Sebelum'!$S$1165:$S$1529,'Revisi M Sebelum'!A275,'Revisi H Sebelum'!$B$1165:$B$1529)</f>
        <v>0</v>
      </c>
      <c r="C275" s="11">
        <f t="shared" si="47"/>
        <v>66956.799999999959</v>
      </c>
      <c r="D275" s="11">
        <f t="shared" si="48"/>
        <v>12113.799999999959</v>
      </c>
      <c r="E275" s="11">
        <f>'Revisi Demand'!I51</f>
        <v>54843</v>
      </c>
      <c r="F275" s="4">
        <f t="shared" si="49"/>
        <v>63.3</v>
      </c>
      <c r="G275" s="25">
        <f t="shared" si="44"/>
        <v>766803.53999999736</v>
      </c>
      <c r="H275" s="1">
        <f t="shared" si="45"/>
        <v>0</v>
      </c>
      <c r="I275" s="26">
        <f t="shared" si="50"/>
        <v>0</v>
      </c>
      <c r="J275" s="26">
        <f t="shared" si="46"/>
        <v>766803.53999999736</v>
      </c>
    </row>
    <row r="276" spans="1:10" x14ac:dyDescent="0.25">
      <c r="A276" s="1">
        <v>51</v>
      </c>
      <c r="B276" s="11">
        <f>SUMIF('Revisi H Sebelum'!$S$1165:$S$1529,'Revisi M Sebelum'!A276,'Revisi H Sebelum'!$B$1165:$B$1529)</f>
        <v>0</v>
      </c>
      <c r="C276" s="11">
        <f t="shared" si="47"/>
        <v>12113.799999999959</v>
      </c>
      <c r="D276" s="11">
        <f t="shared" si="48"/>
        <v>2050.7999999999593</v>
      </c>
      <c r="E276" s="11">
        <f>'Revisi Demand'!I52</f>
        <v>10063</v>
      </c>
      <c r="F276" s="4">
        <f t="shared" si="49"/>
        <v>63.3</v>
      </c>
      <c r="G276" s="25">
        <f t="shared" si="44"/>
        <v>129815.63999999741</v>
      </c>
      <c r="H276" s="1">
        <f t="shared" si="45"/>
        <v>0</v>
      </c>
      <c r="I276" s="26">
        <f t="shared" si="50"/>
        <v>0</v>
      </c>
      <c r="J276" s="26">
        <f t="shared" si="46"/>
        <v>129815.63999999741</v>
      </c>
    </row>
    <row r="277" spans="1:10" x14ac:dyDescent="0.25">
      <c r="A277" s="1">
        <v>52</v>
      </c>
      <c r="B277" s="11">
        <f>SUMIF('Revisi H Sebelum'!$S$1165:$S$1529,'Revisi M Sebelum'!A277,'Revisi H Sebelum'!$B$1165:$B$1529)</f>
        <v>0</v>
      </c>
      <c r="C277" s="11">
        <f t="shared" si="47"/>
        <v>2050.7999999999593</v>
      </c>
      <c r="D277" s="11">
        <f t="shared" si="48"/>
        <v>2050.7999999999593</v>
      </c>
      <c r="E277" s="11">
        <f>'Revisi Demand'!I53</f>
        <v>0</v>
      </c>
      <c r="F277" s="4">
        <f t="shared" si="49"/>
        <v>63.3</v>
      </c>
      <c r="G277" s="25">
        <f t="shared" si="44"/>
        <v>129815.63999999741</v>
      </c>
      <c r="H277" s="1">
        <f t="shared" si="45"/>
        <v>0</v>
      </c>
      <c r="I277" s="26">
        <f t="shared" si="50"/>
        <v>0</v>
      </c>
      <c r="J277" s="26">
        <f t="shared" si="46"/>
        <v>129815.63999999741</v>
      </c>
    </row>
    <row r="278" spans="1:10" x14ac:dyDescent="0.25">
      <c r="A278" s="16" t="s">
        <v>34</v>
      </c>
      <c r="B278" s="16"/>
      <c r="C278" s="16"/>
      <c r="D278" s="16"/>
      <c r="E278" s="16"/>
      <c r="F278" s="16"/>
      <c r="G278" s="38">
        <f>SUM(G226:G277)</f>
        <v>183931189.79999992</v>
      </c>
      <c r="H278" s="16"/>
      <c r="I278" s="39">
        <f>SUM(I226:I277)</f>
        <v>22816000</v>
      </c>
      <c r="J278" s="39">
        <f>SUM(J226:J277)</f>
        <v>206747189.79999995</v>
      </c>
    </row>
    <row r="280" spans="1:10" x14ac:dyDescent="0.25">
      <c r="D280" t="s">
        <v>116</v>
      </c>
      <c r="E280" s="24">
        <f>SUM(E226:E277)</f>
        <v>2542053</v>
      </c>
      <c r="G280" t="s">
        <v>148</v>
      </c>
      <c r="H280">
        <f>SUM(H226:H277)</f>
        <v>46</v>
      </c>
    </row>
    <row r="281" spans="1:10" x14ac:dyDescent="0.25">
      <c r="D281" t="s">
        <v>117</v>
      </c>
      <c r="E281" s="24">
        <f>MAX(E226:E277)</f>
        <v>80061</v>
      </c>
    </row>
    <row r="282" spans="1:10" x14ac:dyDescent="0.25">
      <c r="D282" t="s">
        <v>118</v>
      </c>
      <c r="E282" s="24">
        <f>AVERAGE(E226:E277)</f>
        <v>48885.634615384617</v>
      </c>
    </row>
  </sheetData>
  <mergeCells count="6">
    <mergeCell ref="A2:A4"/>
    <mergeCell ref="B2:AC2"/>
    <mergeCell ref="B3:H3"/>
    <mergeCell ref="I3:O3"/>
    <mergeCell ref="P3:V3"/>
    <mergeCell ref="W3:AC3"/>
  </mergeCells>
  <conditionalFormatting sqref="D40:D1048576">
    <cfRule type="cellIs" dxfId="0" priority="2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7D6E-5F94-4590-9283-FB4DB8130FB0}">
  <dimension ref="A1:AD454"/>
  <sheetViews>
    <sheetView workbookViewId="0">
      <selection activeCell="M20" sqref="M20:O20"/>
    </sheetView>
  </sheetViews>
  <sheetFormatPr defaultRowHeight="15" x14ac:dyDescent="0.25"/>
  <cols>
    <col min="1" max="1" width="14.140625" bestFit="1" customWidth="1"/>
    <col min="3" max="3" width="9.7109375" bestFit="1" customWidth="1"/>
    <col min="6" max="6" width="17.42578125" bestFit="1" customWidth="1"/>
    <col min="11" max="11" width="15.7109375" bestFit="1" customWidth="1"/>
    <col min="13" max="13" width="9.7109375" bestFit="1" customWidth="1"/>
    <col min="16" max="16" width="15.7109375" bestFit="1" customWidth="1"/>
    <col min="22" max="22" width="17.42578125" bestFit="1" customWidth="1"/>
    <col min="27" max="27" width="17.42578125" bestFit="1" customWidth="1"/>
  </cols>
  <sheetData>
    <row r="1" spans="1:30" x14ac:dyDescent="0.25">
      <c r="A1" t="s">
        <v>166</v>
      </c>
      <c r="B1" t="s">
        <v>115</v>
      </c>
      <c r="C1" t="s">
        <v>119</v>
      </c>
      <c r="D1" t="s">
        <v>104</v>
      </c>
      <c r="F1" t="s">
        <v>167</v>
      </c>
      <c r="G1" t="s">
        <v>115</v>
      </c>
      <c r="H1" t="s">
        <v>119</v>
      </c>
      <c r="I1" t="s">
        <v>104</v>
      </c>
      <c r="K1" t="s">
        <v>168</v>
      </c>
      <c r="L1" t="s">
        <v>115</v>
      </c>
      <c r="M1" t="s">
        <v>119</v>
      </c>
      <c r="N1" t="s">
        <v>104</v>
      </c>
      <c r="P1" t="s">
        <v>169</v>
      </c>
      <c r="Q1" t="s">
        <v>115</v>
      </c>
      <c r="R1" t="s">
        <v>119</v>
      </c>
      <c r="S1" t="s">
        <v>104</v>
      </c>
      <c r="T1" t="s">
        <v>34</v>
      </c>
      <c r="V1" t="s">
        <v>167</v>
      </c>
      <c r="W1" t="s">
        <v>115</v>
      </c>
      <c r="X1" t="s">
        <v>119</v>
      </c>
      <c r="Y1" t="s">
        <v>104</v>
      </c>
      <c r="AA1" t="s">
        <v>167</v>
      </c>
      <c r="AB1" t="s">
        <v>115</v>
      </c>
      <c r="AC1" t="s">
        <v>119</v>
      </c>
      <c r="AD1" t="s">
        <v>104</v>
      </c>
    </row>
    <row r="2" spans="1:30" x14ac:dyDescent="0.25">
      <c r="A2">
        <v>1</v>
      </c>
      <c r="B2">
        <v>0</v>
      </c>
      <c r="C2">
        <v>0</v>
      </c>
      <c r="D2">
        <v>0</v>
      </c>
      <c r="F2">
        <v>1</v>
      </c>
      <c r="G2">
        <v>65838</v>
      </c>
      <c r="H2">
        <v>40674</v>
      </c>
      <c r="I2">
        <v>55097</v>
      </c>
      <c r="K2">
        <v>1</v>
      </c>
      <c r="L2">
        <f>SUM(G2:G6)</f>
        <v>370964</v>
      </c>
      <c r="M2">
        <f t="shared" ref="M2:N2" si="0">SUM(H2:H6)</f>
        <v>233712</v>
      </c>
      <c r="N2">
        <f t="shared" si="0"/>
        <v>307157</v>
      </c>
      <c r="P2">
        <v>1</v>
      </c>
      <c r="Q2">
        <f>SUM(L2:L13)</f>
        <v>2999572</v>
      </c>
      <c r="R2">
        <f t="shared" ref="R2:S2" si="1">SUM(M2:M13)</f>
        <v>1953108</v>
      </c>
      <c r="S2">
        <f t="shared" si="1"/>
        <v>2542053</v>
      </c>
      <c r="T2">
        <f>SUM(Q2:S2)</f>
        <v>7494733</v>
      </c>
      <c r="V2">
        <v>1</v>
      </c>
      <c r="W2">
        <f>G2/1000</f>
        <v>65.837999999999994</v>
      </c>
      <c r="X2">
        <f t="shared" ref="X2:Y2" si="2">H2/1000</f>
        <v>40.673999999999999</v>
      </c>
      <c r="Y2">
        <f t="shared" si="2"/>
        <v>55.097000000000001</v>
      </c>
      <c r="AA2">
        <v>1</v>
      </c>
      <c r="AB2">
        <f>ROUNDUP(W2,0)</f>
        <v>66</v>
      </c>
      <c r="AC2">
        <f>ROUNDUP(X2,0)</f>
        <v>41</v>
      </c>
      <c r="AD2">
        <f>ROUNDUP(Y2,0)</f>
        <v>56</v>
      </c>
    </row>
    <row r="3" spans="1:30" x14ac:dyDescent="0.25">
      <c r="A3">
        <v>2</v>
      </c>
      <c r="B3">
        <v>0</v>
      </c>
      <c r="C3">
        <v>0</v>
      </c>
      <c r="D3">
        <v>0</v>
      </c>
      <c r="F3">
        <v>2</v>
      </c>
      <c r="G3">
        <v>73998</v>
      </c>
      <c r="H3">
        <v>51131</v>
      </c>
      <c r="I3">
        <v>65982</v>
      </c>
      <c r="K3">
        <v>2</v>
      </c>
      <c r="L3">
        <f>SUM(G7:G10)</f>
        <v>142185</v>
      </c>
      <c r="M3">
        <f t="shared" ref="M3:N3" si="3">SUM(H7:H10)</f>
        <v>90431</v>
      </c>
      <c r="N3">
        <f t="shared" si="3"/>
        <v>124126</v>
      </c>
      <c r="V3">
        <v>2</v>
      </c>
      <c r="W3">
        <f t="shared" ref="W3:W53" si="4">G3/1000</f>
        <v>73.998000000000005</v>
      </c>
      <c r="X3">
        <f t="shared" ref="X3:X53" si="5">H3/1000</f>
        <v>51.131</v>
      </c>
      <c r="Y3">
        <f t="shared" ref="Y3:Y53" si="6">I3/1000</f>
        <v>65.981999999999999</v>
      </c>
      <c r="AA3">
        <v>2</v>
      </c>
      <c r="AB3">
        <f t="shared" ref="AB3:AB53" si="7">ROUNDUP(W3,0)</f>
        <v>74</v>
      </c>
      <c r="AC3">
        <f t="shared" ref="AC3:AC53" si="8">ROUNDUP(X3,0)</f>
        <v>52</v>
      </c>
      <c r="AD3">
        <f t="shared" ref="AD3:AD53" si="9">ROUNDUP(Y3,0)</f>
        <v>66</v>
      </c>
    </row>
    <row r="4" spans="1:30" x14ac:dyDescent="0.25">
      <c r="A4">
        <v>3</v>
      </c>
      <c r="B4">
        <v>14848</v>
      </c>
      <c r="C4">
        <v>8358</v>
      </c>
      <c r="D4">
        <v>11581</v>
      </c>
      <c r="F4">
        <v>3</v>
      </c>
      <c r="G4">
        <v>76124</v>
      </c>
      <c r="H4">
        <v>50891</v>
      </c>
      <c r="I4">
        <v>63460</v>
      </c>
      <c r="K4">
        <v>3</v>
      </c>
      <c r="L4">
        <f>SUM(G11:G14)</f>
        <v>234287</v>
      </c>
      <c r="M4">
        <f t="shared" ref="M4:N4" si="10">SUM(H11:H14)</f>
        <v>149834</v>
      </c>
      <c r="N4">
        <f t="shared" si="10"/>
        <v>196056</v>
      </c>
      <c r="V4">
        <v>3</v>
      </c>
      <c r="W4">
        <f t="shared" si="4"/>
        <v>76.123999999999995</v>
      </c>
      <c r="X4">
        <f t="shared" si="5"/>
        <v>50.890999999999998</v>
      </c>
      <c r="Y4">
        <f t="shared" si="6"/>
        <v>63.46</v>
      </c>
      <c r="AA4">
        <v>3</v>
      </c>
      <c r="AB4">
        <f t="shared" si="7"/>
        <v>77</v>
      </c>
      <c r="AC4">
        <f t="shared" si="8"/>
        <v>51</v>
      </c>
      <c r="AD4">
        <f t="shared" si="9"/>
        <v>64</v>
      </c>
    </row>
    <row r="5" spans="1:30" x14ac:dyDescent="0.25">
      <c r="A5">
        <v>4</v>
      </c>
      <c r="B5">
        <v>10229</v>
      </c>
      <c r="C5">
        <v>7124</v>
      </c>
      <c r="D5">
        <v>11039</v>
      </c>
      <c r="F5">
        <v>4</v>
      </c>
      <c r="G5">
        <v>82991</v>
      </c>
      <c r="H5">
        <v>50057</v>
      </c>
      <c r="I5">
        <v>66582</v>
      </c>
      <c r="K5">
        <v>4</v>
      </c>
      <c r="L5">
        <f>SUM(G15:G18)</f>
        <v>297177</v>
      </c>
      <c r="M5">
        <f t="shared" ref="M5:N5" si="11">SUM(H15:H18)</f>
        <v>197029</v>
      </c>
      <c r="N5">
        <f t="shared" si="11"/>
        <v>254160</v>
      </c>
      <c r="V5">
        <v>4</v>
      </c>
      <c r="W5">
        <f t="shared" si="4"/>
        <v>82.991</v>
      </c>
      <c r="X5">
        <f t="shared" si="5"/>
        <v>50.057000000000002</v>
      </c>
      <c r="Y5">
        <f t="shared" si="6"/>
        <v>66.581999999999994</v>
      </c>
      <c r="AA5">
        <v>4</v>
      </c>
      <c r="AB5">
        <f t="shared" si="7"/>
        <v>83</v>
      </c>
      <c r="AC5">
        <f t="shared" si="8"/>
        <v>51</v>
      </c>
      <c r="AD5">
        <f t="shared" si="9"/>
        <v>67</v>
      </c>
    </row>
    <row r="6" spans="1:30" x14ac:dyDescent="0.25">
      <c r="A6">
        <v>5</v>
      </c>
      <c r="B6">
        <v>13607</v>
      </c>
      <c r="C6">
        <v>8896</v>
      </c>
      <c r="D6">
        <v>10367</v>
      </c>
      <c r="F6">
        <v>5</v>
      </c>
      <c r="G6">
        <v>72013</v>
      </c>
      <c r="H6">
        <v>40959</v>
      </c>
      <c r="I6">
        <v>56036</v>
      </c>
      <c r="K6">
        <v>5</v>
      </c>
      <c r="L6">
        <f>SUM(G19:G23)</f>
        <v>277671</v>
      </c>
      <c r="M6">
        <f t="shared" ref="M6:N6" si="12">SUM(H19:H23)</f>
        <v>171440</v>
      </c>
      <c r="N6">
        <f t="shared" si="12"/>
        <v>224046</v>
      </c>
      <c r="V6">
        <v>5</v>
      </c>
      <c r="W6">
        <f t="shared" si="4"/>
        <v>72.013000000000005</v>
      </c>
      <c r="X6">
        <f t="shared" si="5"/>
        <v>40.959000000000003</v>
      </c>
      <c r="Y6">
        <f t="shared" si="6"/>
        <v>56.036000000000001</v>
      </c>
      <c r="AA6">
        <v>5</v>
      </c>
      <c r="AB6">
        <f t="shared" si="7"/>
        <v>73</v>
      </c>
      <c r="AC6">
        <f t="shared" si="8"/>
        <v>41</v>
      </c>
      <c r="AD6">
        <f t="shared" si="9"/>
        <v>57</v>
      </c>
    </row>
    <row r="7" spans="1:30" x14ac:dyDescent="0.25">
      <c r="A7">
        <v>6</v>
      </c>
      <c r="B7">
        <v>13650</v>
      </c>
      <c r="C7">
        <v>8355</v>
      </c>
      <c r="D7">
        <v>11195</v>
      </c>
      <c r="F7">
        <v>6</v>
      </c>
      <c r="G7">
        <v>24411</v>
      </c>
      <c r="H7">
        <v>17493</v>
      </c>
      <c r="I7">
        <v>22884</v>
      </c>
      <c r="K7">
        <v>6</v>
      </c>
      <c r="L7">
        <f>SUM(G24:G27)</f>
        <v>293600</v>
      </c>
      <c r="M7">
        <f t="shared" ref="M7:N7" si="13">SUM(H24:H27)</f>
        <v>188125</v>
      </c>
      <c r="N7">
        <f t="shared" si="13"/>
        <v>242786</v>
      </c>
      <c r="V7">
        <v>6</v>
      </c>
      <c r="W7">
        <f t="shared" si="4"/>
        <v>24.411000000000001</v>
      </c>
      <c r="X7">
        <f t="shared" si="5"/>
        <v>17.492999999999999</v>
      </c>
      <c r="Y7">
        <f t="shared" si="6"/>
        <v>22.884</v>
      </c>
      <c r="AA7">
        <v>6</v>
      </c>
      <c r="AB7">
        <f t="shared" si="7"/>
        <v>25</v>
      </c>
      <c r="AC7">
        <f t="shared" si="8"/>
        <v>18</v>
      </c>
      <c r="AD7">
        <f t="shared" si="9"/>
        <v>23</v>
      </c>
    </row>
    <row r="8" spans="1:30" x14ac:dyDescent="0.25">
      <c r="A8">
        <v>7</v>
      </c>
      <c r="B8">
        <v>13504</v>
      </c>
      <c r="C8">
        <v>7941</v>
      </c>
      <c r="D8">
        <v>10915</v>
      </c>
      <c r="F8">
        <v>7</v>
      </c>
      <c r="G8">
        <v>0</v>
      </c>
      <c r="H8">
        <v>0</v>
      </c>
      <c r="I8">
        <v>0</v>
      </c>
      <c r="K8">
        <v>7</v>
      </c>
      <c r="L8">
        <f>SUM(G28:G31)</f>
        <v>301253</v>
      </c>
      <c r="M8">
        <f t="shared" ref="M8:N8" si="14">SUM(H28:H31)</f>
        <v>200834</v>
      </c>
      <c r="N8">
        <f t="shared" si="14"/>
        <v>257806</v>
      </c>
      <c r="V8">
        <v>7</v>
      </c>
      <c r="W8">
        <f t="shared" si="4"/>
        <v>0</v>
      </c>
      <c r="X8">
        <f t="shared" si="5"/>
        <v>0</v>
      </c>
      <c r="Y8">
        <f t="shared" si="6"/>
        <v>0</v>
      </c>
      <c r="AA8">
        <v>7</v>
      </c>
      <c r="AB8">
        <f t="shared" si="7"/>
        <v>0</v>
      </c>
      <c r="AC8">
        <f t="shared" si="8"/>
        <v>0</v>
      </c>
      <c r="AD8">
        <f t="shared" si="9"/>
        <v>0</v>
      </c>
    </row>
    <row r="9" spans="1:30" x14ac:dyDescent="0.25">
      <c r="A9">
        <v>8</v>
      </c>
      <c r="B9">
        <v>12901</v>
      </c>
      <c r="C9">
        <v>8927</v>
      </c>
      <c r="D9">
        <v>10428</v>
      </c>
      <c r="F9">
        <v>8</v>
      </c>
      <c r="G9">
        <v>61513</v>
      </c>
      <c r="H9">
        <v>39083</v>
      </c>
      <c r="I9">
        <v>56131</v>
      </c>
      <c r="K9">
        <v>8</v>
      </c>
      <c r="L9">
        <f>SUM(G32:G36)</f>
        <v>214746</v>
      </c>
      <c r="M9">
        <f t="shared" ref="M9:N9" si="15">SUM(H32:H36)</f>
        <v>134768</v>
      </c>
      <c r="N9">
        <f t="shared" si="15"/>
        <v>180811</v>
      </c>
      <c r="V9">
        <v>8</v>
      </c>
      <c r="W9">
        <f t="shared" si="4"/>
        <v>61.512999999999998</v>
      </c>
      <c r="X9">
        <f t="shared" si="5"/>
        <v>39.082999999999998</v>
      </c>
      <c r="Y9">
        <f t="shared" si="6"/>
        <v>56.131</v>
      </c>
      <c r="AA9">
        <v>8</v>
      </c>
      <c r="AB9">
        <f t="shared" si="7"/>
        <v>62</v>
      </c>
      <c r="AC9">
        <f t="shared" si="8"/>
        <v>40</v>
      </c>
      <c r="AD9">
        <f t="shared" si="9"/>
        <v>57</v>
      </c>
    </row>
    <row r="10" spans="1:30" x14ac:dyDescent="0.25">
      <c r="A10">
        <v>9</v>
      </c>
      <c r="B10">
        <v>0</v>
      </c>
      <c r="C10">
        <v>0</v>
      </c>
      <c r="D10">
        <v>0</v>
      </c>
      <c r="F10">
        <v>9</v>
      </c>
      <c r="G10">
        <v>56261</v>
      </c>
      <c r="H10">
        <v>33855</v>
      </c>
      <c r="I10">
        <v>45111</v>
      </c>
      <c r="K10">
        <v>9</v>
      </c>
      <c r="L10">
        <f>SUM(G37:G40)</f>
        <v>305328</v>
      </c>
      <c r="M10">
        <f t="shared" ref="M10:N10" si="16">SUM(H37:H40)</f>
        <v>208159</v>
      </c>
      <c r="N10">
        <f t="shared" si="16"/>
        <v>269827</v>
      </c>
      <c r="V10">
        <v>9</v>
      </c>
      <c r="W10">
        <f t="shared" si="4"/>
        <v>56.261000000000003</v>
      </c>
      <c r="X10">
        <f t="shared" si="5"/>
        <v>33.854999999999997</v>
      </c>
      <c r="Y10">
        <f t="shared" si="6"/>
        <v>45.110999999999997</v>
      </c>
      <c r="AA10">
        <v>9</v>
      </c>
      <c r="AB10">
        <f t="shared" si="7"/>
        <v>57</v>
      </c>
      <c r="AC10">
        <f t="shared" si="8"/>
        <v>34</v>
      </c>
      <c r="AD10">
        <f t="shared" si="9"/>
        <v>46</v>
      </c>
    </row>
    <row r="11" spans="1:30" x14ac:dyDescent="0.25">
      <c r="A11">
        <v>10</v>
      </c>
      <c r="B11">
        <v>13842</v>
      </c>
      <c r="C11">
        <v>9480</v>
      </c>
      <c r="D11">
        <v>10527</v>
      </c>
      <c r="F11">
        <v>10</v>
      </c>
      <c r="G11">
        <v>82011</v>
      </c>
      <c r="H11">
        <v>51537</v>
      </c>
      <c r="I11">
        <v>64566</v>
      </c>
      <c r="K11">
        <v>10</v>
      </c>
      <c r="L11">
        <f>SUM(G41:G44)</f>
        <v>167732</v>
      </c>
      <c r="M11">
        <f t="shared" ref="M11:N11" si="17">SUM(H41:H44)</f>
        <v>111057</v>
      </c>
      <c r="N11">
        <f t="shared" si="17"/>
        <v>140461</v>
      </c>
      <c r="V11">
        <v>10</v>
      </c>
      <c r="W11">
        <f t="shared" si="4"/>
        <v>82.010999999999996</v>
      </c>
      <c r="X11">
        <f t="shared" si="5"/>
        <v>51.536999999999999</v>
      </c>
      <c r="Y11">
        <f t="shared" si="6"/>
        <v>64.566000000000003</v>
      </c>
      <c r="AA11">
        <v>10</v>
      </c>
      <c r="AB11">
        <f t="shared" si="7"/>
        <v>83</v>
      </c>
      <c r="AC11">
        <f t="shared" si="8"/>
        <v>52</v>
      </c>
      <c r="AD11">
        <f t="shared" si="9"/>
        <v>65</v>
      </c>
    </row>
    <row r="12" spans="1:30" x14ac:dyDescent="0.25">
      <c r="A12">
        <v>11</v>
      </c>
      <c r="B12">
        <v>12172</v>
      </c>
      <c r="C12">
        <v>8868</v>
      </c>
      <c r="D12">
        <v>11349</v>
      </c>
      <c r="F12">
        <v>11</v>
      </c>
      <c r="G12">
        <v>75210</v>
      </c>
      <c r="H12">
        <v>51295</v>
      </c>
      <c r="I12">
        <v>63615</v>
      </c>
      <c r="K12">
        <v>11</v>
      </c>
      <c r="L12">
        <f>SUM(G45:G49)</f>
        <v>321370</v>
      </c>
      <c r="M12">
        <f t="shared" ref="M12:N12" si="18">SUM(H45:H49)</f>
        <v>214623</v>
      </c>
      <c r="N12">
        <f t="shared" si="18"/>
        <v>279911</v>
      </c>
      <c r="V12">
        <v>11</v>
      </c>
      <c r="W12">
        <f t="shared" si="4"/>
        <v>75.209999999999994</v>
      </c>
      <c r="X12">
        <f t="shared" si="5"/>
        <v>51.295000000000002</v>
      </c>
      <c r="Y12">
        <f t="shared" si="6"/>
        <v>63.615000000000002</v>
      </c>
      <c r="AA12">
        <v>11</v>
      </c>
      <c r="AB12">
        <f t="shared" si="7"/>
        <v>76</v>
      </c>
      <c r="AC12">
        <f t="shared" si="8"/>
        <v>52</v>
      </c>
      <c r="AD12">
        <f t="shared" si="9"/>
        <v>64</v>
      </c>
    </row>
    <row r="13" spans="1:30" x14ac:dyDescent="0.25">
      <c r="A13">
        <v>12</v>
      </c>
      <c r="B13">
        <v>11009</v>
      </c>
      <c r="C13">
        <v>8516</v>
      </c>
      <c r="D13">
        <v>11377</v>
      </c>
      <c r="F13">
        <v>12</v>
      </c>
      <c r="G13">
        <v>12565</v>
      </c>
      <c r="H13">
        <v>7278</v>
      </c>
      <c r="I13">
        <v>11195</v>
      </c>
      <c r="K13">
        <v>12</v>
      </c>
      <c r="L13">
        <f>SUM(G50:G53)</f>
        <v>73259</v>
      </c>
      <c r="M13">
        <f t="shared" ref="M13:N13" si="19">SUM(H50:H53)</f>
        <v>53096</v>
      </c>
      <c r="N13">
        <f t="shared" si="19"/>
        <v>64906</v>
      </c>
      <c r="V13">
        <v>12</v>
      </c>
      <c r="W13">
        <f t="shared" si="4"/>
        <v>12.565</v>
      </c>
      <c r="X13">
        <f t="shared" si="5"/>
        <v>7.2779999999999996</v>
      </c>
      <c r="Y13">
        <f t="shared" si="6"/>
        <v>11.195</v>
      </c>
      <c r="AA13">
        <v>12</v>
      </c>
      <c r="AB13">
        <f t="shared" si="7"/>
        <v>13</v>
      </c>
      <c r="AC13">
        <f t="shared" si="8"/>
        <v>8</v>
      </c>
      <c r="AD13">
        <f t="shared" si="9"/>
        <v>12</v>
      </c>
    </row>
    <row r="14" spans="1:30" x14ac:dyDescent="0.25">
      <c r="A14">
        <v>13</v>
      </c>
      <c r="B14">
        <v>12670</v>
      </c>
      <c r="C14">
        <v>7737</v>
      </c>
      <c r="D14">
        <v>11102</v>
      </c>
      <c r="F14">
        <v>13</v>
      </c>
      <c r="G14">
        <v>64501</v>
      </c>
      <c r="H14">
        <v>39724</v>
      </c>
      <c r="I14">
        <v>56680</v>
      </c>
      <c r="V14">
        <v>13</v>
      </c>
      <c r="W14">
        <f t="shared" si="4"/>
        <v>64.501000000000005</v>
      </c>
      <c r="X14">
        <f t="shared" si="5"/>
        <v>39.723999999999997</v>
      </c>
      <c r="Y14">
        <f t="shared" si="6"/>
        <v>56.68</v>
      </c>
      <c r="AA14">
        <v>13</v>
      </c>
      <c r="AB14">
        <f t="shared" si="7"/>
        <v>65</v>
      </c>
      <c r="AC14">
        <f t="shared" si="8"/>
        <v>40</v>
      </c>
      <c r="AD14">
        <f t="shared" si="9"/>
        <v>57</v>
      </c>
    </row>
    <row r="15" spans="1:30" x14ac:dyDescent="0.25">
      <c r="A15">
        <v>14</v>
      </c>
      <c r="B15">
        <v>11404</v>
      </c>
      <c r="C15">
        <v>7603</v>
      </c>
      <c r="D15">
        <v>11199</v>
      </c>
      <c r="F15">
        <v>14</v>
      </c>
      <c r="G15">
        <v>81515</v>
      </c>
      <c r="H15">
        <v>47839</v>
      </c>
      <c r="I15">
        <v>65027</v>
      </c>
      <c r="V15">
        <v>14</v>
      </c>
      <c r="W15">
        <f t="shared" si="4"/>
        <v>81.515000000000001</v>
      </c>
      <c r="X15">
        <f t="shared" si="5"/>
        <v>47.838999999999999</v>
      </c>
      <c r="Y15">
        <f t="shared" si="6"/>
        <v>65.027000000000001</v>
      </c>
      <c r="AA15">
        <v>14</v>
      </c>
      <c r="AB15">
        <f t="shared" si="7"/>
        <v>82</v>
      </c>
      <c r="AC15">
        <f t="shared" si="8"/>
        <v>48</v>
      </c>
      <c r="AD15">
        <f t="shared" si="9"/>
        <v>66</v>
      </c>
    </row>
    <row r="16" spans="1:30" x14ac:dyDescent="0.25">
      <c r="A16">
        <v>15</v>
      </c>
      <c r="B16">
        <v>16685</v>
      </c>
      <c r="C16">
        <v>8352</v>
      </c>
      <c r="D16">
        <v>10173</v>
      </c>
      <c r="F16">
        <v>15</v>
      </c>
      <c r="G16">
        <v>61796</v>
      </c>
      <c r="H16">
        <v>41237</v>
      </c>
      <c r="I16">
        <v>53174</v>
      </c>
      <c r="V16">
        <v>15</v>
      </c>
      <c r="W16">
        <f t="shared" si="4"/>
        <v>61.795999999999999</v>
      </c>
      <c r="X16">
        <f t="shared" si="5"/>
        <v>41.237000000000002</v>
      </c>
      <c r="Y16">
        <f t="shared" si="6"/>
        <v>53.173999999999999</v>
      </c>
      <c r="AA16">
        <v>15</v>
      </c>
      <c r="AB16">
        <f t="shared" si="7"/>
        <v>62</v>
      </c>
      <c r="AC16">
        <f t="shared" si="8"/>
        <v>42</v>
      </c>
      <c r="AD16">
        <f t="shared" si="9"/>
        <v>54</v>
      </c>
    </row>
    <row r="17" spans="1:30" x14ac:dyDescent="0.25">
      <c r="A17">
        <v>16</v>
      </c>
      <c r="B17">
        <v>0</v>
      </c>
      <c r="C17">
        <v>0</v>
      </c>
      <c r="D17">
        <v>0</v>
      </c>
      <c r="F17">
        <v>16</v>
      </c>
      <c r="G17">
        <v>75402</v>
      </c>
      <c r="H17">
        <v>55893</v>
      </c>
      <c r="I17">
        <v>63563</v>
      </c>
      <c r="L17" t="s">
        <v>272</v>
      </c>
      <c r="M17">
        <f>SMALL(G2:G53,7)</f>
        <v>10352</v>
      </c>
      <c r="N17">
        <f t="shared" ref="N17:O17" si="20">SMALL(H2:H53,7)</f>
        <v>7278</v>
      </c>
      <c r="O17">
        <f t="shared" si="20"/>
        <v>10063</v>
      </c>
      <c r="V17">
        <v>16</v>
      </c>
      <c r="W17">
        <f t="shared" si="4"/>
        <v>75.402000000000001</v>
      </c>
      <c r="X17">
        <f t="shared" si="5"/>
        <v>55.893000000000001</v>
      </c>
      <c r="Y17">
        <f t="shared" si="6"/>
        <v>63.563000000000002</v>
      </c>
      <c r="AA17">
        <v>16</v>
      </c>
      <c r="AB17">
        <f t="shared" si="7"/>
        <v>76</v>
      </c>
      <c r="AC17">
        <f t="shared" si="8"/>
        <v>56</v>
      </c>
      <c r="AD17">
        <f t="shared" si="9"/>
        <v>64</v>
      </c>
    </row>
    <row r="18" spans="1:30" x14ac:dyDescent="0.25">
      <c r="A18">
        <v>17</v>
      </c>
      <c r="B18">
        <v>11901</v>
      </c>
      <c r="C18">
        <v>8306</v>
      </c>
      <c r="D18">
        <v>10239</v>
      </c>
      <c r="F18">
        <v>17</v>
      </c>
      <c r="G18">
        <v>78464</v>
      </c>
      <c r="H18">
        <v>52060</v>
      </c>
      <c r="I18">
        <v>72396</v>
      </c>
      <c r="L18" t="s">
        <v>273</v>
      </c>
      <c r="M18">
        <f>MAX(G2:G53)</f>
        <v>93031</v>
      </c>
      <c r="N18">
        <f t="shared" ref="N18:O18" si="21">MAX(H2:H53)</f>
        <v>61836</v>
      </c>
      <c r="O18">
        <f t="shared" si="21"/>
        <v>80061</v>
      </c>
      <c r="V18">
        <v>17</v>
      </c>
      <c r="W18">
        <f t="shared" si="4"/>
        <v>78.463999999999999</v>
      </c>
      <c r="X18">
        <f t="shared" si="5"/>
        <v>52.06</v>
      </c>
      <c r="Y18">
        <f t="shared" si="6"/>
        <v>72.396000000000001</v>
      </c>
      <c r="AA18">
        <v>17</v>
      </c>
      <c r="AB18">
        <f t="shared" si="7"/>
        <v>79</v>
      </c>
      <c r="AC18">
        <f t="shared" si="8"/>
        <v>53</v>
      </c>
      <c r="AD18">
        <f t="shared" si="9"/>
        <v>73</v>
      </c>
    </row>
    <row r="19" spans="1:30" x14ac:dyDescent="0.25">
      <c r="A19">
        <v>18</v>
      </c>
      <c r="B19">
        <v>11404</v>
      </c>
      <c r="C19">
        <v>9435</v>
      </c>
      <c r="D19">
        <v>11259</v>
      </c>
      <c r="F19">
        <v>18</v>
      </c>
      <c r="G19">
        <v>57612</v>
      </c>
      <c r="H19">
        <v>34619</v>
      </c>
      <c r="I19">
        <v>46687</v>
      </c>
      <c r="L19" t="s">
        <v>274</v>
      </c>
      <c r="M19" s="24">
        <f>AVERAGE(G2:G53)</f>
        <v>57684.076923076922</v>
      </c>
      <c r="N19" s="24">
        <f t="shared" ref="N19:O19" si="22">AVERAGE(H2:H53)</f>
        <v>37559.769230769234</v>
      </c>
      <c r="O19" s="24">
        <f t="shared" si="22"/>
        <v>48885.634615384617</v>
      </c>
      <c r="V19">
        <v>18</v>
      </c>
      <c r="W19">
        <f t="shared" si="4"/>
        <v>57.612000000000002</v>
      </c>
      <c r="X19">
        <f t="shared" si="5"/>
        <v>34.619</v>
      </c>
      <c r="Y19">
        <f t="shared" si="6"/>
        <v>46.686999999999998</v>
      </c>
      <c r="AA19">
        <v>18</v>
      </c>
      <c r="AB19">
        <f t="shared" si="7"/>
        <v>58</v>
      </c>
      <c r="AC19">
        <f t="shared" si="8"/>
        <v>35</v>
      </c>
      <c r="AD19">
        <f t="shared" si="9"/>
        <v>47</v>
      </c>
    </row>
    <row r="20" spans="1:30" x14ac:dyDescent="0.25">
      <c r="A20">
        <v>19</v>
      </c>
      <c r="B20">
        <v>13067</v>
      </c>
      <c r="C20">
        <v>8782</v>
      </c>
      <c r="D20">
        <v>9664</v>
      </c>
      <c r="F20">
        <v>19</v>
      </c>
      <c r="G20">
        <v>84400</v>
      </c>
      <c r="H20">
        <v>51075</v>
      </c>
      <c r="I20">
        <v>68330</v>
      </c>
      <c r="L20" t="s">
        <v>275</v>
      </c>
      <c r="M20" s="24">
        <f>_xlfn.STDEV.P(G2:G53)</f>
        <v>28073.161941918119</v>
      </c>
      <c r="N20" s="24">
        <f t="shared" ref="N20:O20" si="23">_xlfn.STDEV.P(H2:H53)</f>
        <v>18436.039266376087</v>
      </c>
      <c r="O20" s="24">
        <f t="shared" si="23"/>
        <v>23788.77831524517</v>
      </c>
      <c r="V20">
        <v>19</v>
      </c>
      <c r="W20">
        <f t="shared" si="4"/>
        <v>84.4</v>
      </c>
      <c r="X20">
        <f t="shared" si="5"/>
        <v>51.075000000000003</v>
      </c>
      <c r="Y20">
        <f t="shared" si="6"/>
        <v>68.33</v>
      </c>
      <c r="AA20">
        <v>19</v>
      </c>
      <c r="AB20">
        <f t="shared" si="7"/>
        <v>85</v>
      </c>
      <c r="AC20">
        <f t="shared" si="8"/>
        <v>52</v>
      </c>
      <c r="AD20">
        <f t="shared" si="9"/>
        <v>69</v>
      </c>
    </row>
    <row r="21" spans="1:30" x14ac:dyDescent="0.25">
      <c r="A21">
        <v>20</v>
      </c>
      <c r="B21">
        <v>9964</v>
      </c>
      <c r="C21">
        <v>7796</v>
      </c>
      <c r="D21">
        <v>11172</v>
      </c>
      <c r="F21">
        <v>20</v>
      </c>
      <c r="G21">
        <v>70545</v>
      </c>
      <c r="H21">
        <v>42320</v>
      </c>
      <c r="I21">
        <v>56572</v>
      </c>
      <c r="V21">
        <v>20</v>
      </c>
      <c r="W21">
        <f t="shared" si="4"/>
        <v>70.545000000000002</v>
      </c>
      <c r="X21">
        <f t="shared" si="5"/>
        <v>42.32</v>
      </c>
      <c r="Y21">
        <f t="shared" si="6"/>
        <v>56.572000000000003</v>
      </c>
      <c r="AA21">
        <v>20</v>
      </c>
      <c r="AB21">
        <f t="shared" si="7"/>
        <v>71</v>
      </c>
      <c r="AC21">
        <f t="shared" si="8"/>
        <v>43</v>
      </c>
      <c r="AD21">
        <f t="shared" si="9"/>
        <v>57</v>
      </c>
    </row>
    <row r="22" spans="1:30" x14ac:dyDescent="0.25">
      <c r="A22">
        <v>21</v>
      </c>
      <c r="B22">
        <v>13103</v>
      </c>
      <c r="C22">
        <v>8220</v>
      </c>
      <c r="D22">
        <v>10953</v>
      </c>
      <c r="F22">
        <v>21</v>
      </c>
      <c r="G22">
        <v>65114</v>
      </c>
      <c r="H22">
        <v>43426</v>
      </c>
      <c r="I22">
        <v>52457</v>
      </c>
      <c r="V22">
        <v>21</v>
      </c>
      <c r="W22">
        <f t="shared" si="4"/>
        <v>65.114000000000004</v>
      </c>
      <c r="X22">
        <f t="shared" si="5"/>
        <v>43.426000000000002</v>
      </c>
      <c r="Y22">
        <f t="shared" si="6"/>
        <v>52.457000000000001</v>
      </c>
      <c r="AA22">
        <v>21</v>
      </c>
      <c r="AB22">
        <f t="shared" si="7"/>
        <v>66</v>
      </c>
      <c r="AC22">
        <f t="shared" si="8"/>
        <v>44</v>
      </c>
      <c r="AD22">
        <f t="shared" si="9"/>
        <v>53</v>
      </c>
    </row>
    <row r="23" spans="1:30" x14ac:dyDescent="0.25">
      <c r="A23">
        <v>22</v>
      </c>
      <c r="B23">
        <v>14311</v>
      </c>
      <c r="C23">
        <v>8542</v>
      </c>
      <c r="D23">
        <v>10952</v>
      </c>
      <c r="F23">
        <v>22</v>
      </c>
      <c r="G23">
        <v>0</v>
      </c>
      <c r="H23">
        <v>0</v>
      </c>
      <c r="I23">
        <v>0</v>
      </c>
      <c r="V23">
        <v>22</v>
      </c>
      <c r="W23">
        <f t="shared" si="4"/>
        <v>0</v>
      </c>
      <c r="X23">
        <f t="shared" si="5"/>
        <v>0</v>
      </c>
      <c r="Y23">
        <f t="shared" si="6"/>
        <v>0</v>
      </c>
      <c r="AA23">
        <v>22</v>
      </c>
      <c r="AB23">
        <f t="shared" si="7"/>
        <v>0</v>
      </c>
      <c r="AC23">
        <f t="shared" si="8"/>
        <v>0</v>
      </c>
      <c r="AD23">
        <f t="shared" si="9"/>
        <v>0</v>
      </c>
    </row>
    <row r="24" spans="1:30" x14ac:dyDescent="0.25">
      <c r="A24">
        <v>23</v>
      </c>
      <c r="B24">
        <v>0</v>
      </c>
      <c r="C24">
        <v>0</v>
      </c>
      <c r="D24">
        <v>0</v>
      </c>
      <c r="F24">
        <v>23</v>
      </c>
      <c r="G24">
        <v>52372</v>
      </c>
      <c r="H24">
        <v>34239</v>
      </c>
      <c r="I24">
        <v>42632</v>
      </c>
      <c r="V24">
        <v>23</v>
      </c>
      <c r="W24">
        <f t="shared" si="4"/>
        <v>52.372</v>
      </c>
      <c r="X24">
        <f t="shared" si="5"/>
        <v>34.238999999999997</v>
      </c>
      <c r="Y24">
        <f t="shared" si="6"/>
        <v>42.631999999999998</v>
      </c>
      <c r="AA24">
        <v>23</v>
      </c>
      <c r="AB24">
        <f t="shared" si="7"/>
        <v>53</v>
      </c>
      <c r="AC24">
        <f t="shared" si="8"/>
        <v>35</v>
      </c>
      <c r="AD24">
        <f t="shared" si="9"/>
        <v>43</v>
      </c>
    </row>
    <row r="25" spans="1:30" x14ac:dyDescent="0.25">
      <c r="A25">
        <v>24</v>
      </c>
      <c r="B25">
        <v>15471</v>
      </c>
      <c r="C25">
        <v>8918</v>
      </c>
      <c r="D25">
        <v>10888</v>
      </c>
      <c r="F25">
        <v>24</v>
      </c>
      <c r="G25">
        <v>77908</v>
      </c>
      <c r="H25">
        <v>50602</v>
      </c>
      <c r="I25">
        <v>66535</v>
      </c>
      <c r="V25">
        <v>24</v>
      </c>
      <c r="W25">
        <f t="shared" si="4"/>
        <v>77.908000000000001</v>
      </c>
      <c r="X25">
        <f t="shared" si="5"/>
        <v>50.601999999999997</v>
      </c>
      <c r="Y25">
        <f t="shared" si="6"/>
        <v>66.534999999999997</v>
      </c>
      <c r="AA25">
        <v>24</v>
      </c>
      <c r="AB25">
        <f t="shared" si="7"/>
        <v>78</v>
      </c>
      <c r="AC25">
        <f t="shared" si="8"/>
        <v>51</v>
      </c>
      <c r="AD25">
        <f t="shared" si="9"/>
        <v>67</v>
      </c>
    </row>
    <row r="26" spans="1:30" x14ac:dyDescent="0.25">
      <c r="A26">
        <v>25</v>
      </c>
      <c r="B26">
        <v>12773</v>
      </c>
      <c r="C26">
        <v>7644</v>
      </c>
      <c r="D26">
        <v>10615</v>
      </c>
      <c r="F26">
        <v>25</v>
      </c>
      <c r="G26">
        <v>82320</v>
      </c>
      <c r="H26">
        <v>52677</v>
      </c>
      <c r="I26">
        <v>68198</v>
      </c>
      <c r="V26">
        <v>25</v>
      </c>
      <c r="W26">
        <f t="shared" si="4"/>
        <v>82.32</v>
      </c>
      <c r="X26">
        <f t="shared" si="5"/>
        <v>52.677</v>
      </c>
      <c r="Y26">
        <f t="shared" si="6"/>
        <v>68.197999999999993</v>
      </c>
      <c r="AA26">
        <v>25</v>
      </c>
      <c r="AB26">
        <f t="shared" si="7"/>
        <v>83</v>
      </c>
      <c r="AC26">
        <f t="shared" si="8"/>
        <v>53</v>
      </c>
      <c r="AD26">
        <f t="shared" si="9"/>
        <v>69</v>
      </c>
    </row>
    <row r="27" spans="1:30" x14ac:dyDescent="0.25">
      <c r="A27">
        <v>26</v>
      </c>
      <c r="B27">
        <v>11452</v>
      </c>
      <c r="C27">
        <v>8422</v>
      </c>
      <c r="D27">
        <v>12285</v>
      </c>
      <c r="F27">
        <v>26</v>
      </c>
      <c r="G27">
        <v>81000</v>
      </c>
      <c r="H27">
        <v>50607</v>
      </c>
      <c r="I27">
        <v>65421</v>
      </c>
      <c r="V27">
        <v>26</v>
      </c>
      <c r="W27">
        <f t="shared" si="4"/>
        <v>81</v>
      </c>
      <c r="X27">
        <f t="shared" si="5"/>
        <v>50.606999999999999</v>
      </c>
      <c r="Y27">
        <f t="shared" si="6"/>
        <v>65.421000000000006</v>
      </c>
      <c r="AA27">
        <v>26</v>
      </c>
      <c r="AB27">
        <f t="shared" si="7"/>
        <v>81</v>
      </c>
      <c r="AC27">
        <f t="shared" si="8"/>
        <v>51</v>
      </c>
      <c r="AD27">
        <f t="shared" si="9"/>
        <v>66</v>
      </c>
    </row>
    <row r="28" spans="1:30" x14ac:dyDescent="0.25">
      <c r="A28">
        <v>27</v>
      </c>
      <c r="B28">
        <v>14714</v>
      </c>
      <c r="C28">
        <v>8099</v>
      </c>
      <c r="D28">
        <v>10234</v>
      </c>
      <c r="F28">
        <v>27</v>
      </c>
      <c r="G28">
        <v>75751</v>
      </c>
      <c r="H28">
        <v>49279</v>
      </c>
      <c r="I28">
        <v>63670</v>
      </c>
      <c r="V28">
        <v>27</v>
      </c>
      <c r="W28">
        <f t="shared" si="4"/>
        <v>75.751000000000005</v>
      </c>
      <c r="X28">
        <f t="shared" si="5"/>
        <v>49.279000000000003</v>
      </c>
      <c r="Y28">
        <f t="shared" si="6"/>
        <v>63.67</v>
      </c>
      <c r="AA28">
        <v>27</v>
      </c>
      <c r="AB28">
        <f t="shared" si="7"/>
        <v>76</v>
      </c>
      <c r="AC28">
        <f t="shared" si="8"/>
        <v>50</v>
      </c>
      <c r="AD28">
        <f t="shared" si="9"/>
        <v>64</v>
      </c>
    </row>
    <row r="29" spans="1:30" x14ac:dyDescent="0.25">
      <c r="A29">
        <v>28</v>
      </c>
      <c r="B29">
        <v>14270</v>
      </c>
      <c r="C29">
        <v>8432</v>
      </c>
      <c r="D29">
        <v>11608</v>
      </c>
      <c r="F29">
        <v>28</v>
      </c>
      <c r="G29">
        <v>75677</v>
      </c>
      <c r="H29">
        <v>54836</v>
      </c>
      <c r="I29">
        <v>62963</v>
      </c>
      <c r="V29">
        <v>28</v>
      </c>
      <c r="W29">
        <f t="shared" si="4"/>
        <v>75.677000000000007</v>
      </c>
      <c r="X29">
        <f t="shared" si="5"/>
        <v>54.835999999999999</v>
      </c>
      <c r="Y29">
        <f t="shared" si="6"/>
        <v>62.963000000000001</v>
      </c>
      <c r="AA29">
        <v>28</v>
      </c>
      <c r="AB29">
        <f t="shared" si="7"/>
        <v>76</v>
      </c>
      <c r="AC29">
        <f t="shared" si="8"/>
        <v>55</v>
      </c>
      <c r="AD29">
        <f t="shared" si="9"/>
        <v>63</v>
      </c>
    </row>
    <row r="30" spans="1:30" x14ac:dyDescent="0.25">
      <c r="A30">
        <v>29</v>
      </c>
      <c r="B30">
        <v>15646</v>
      </c>
      <c r="C30">
        <v>8499</v>
      </c>
      <c r="D30">
        <v>10432</v>
      </c>
      <c r="F30">
        <v>29</v>
      </c>
      <c r="G30">
        <v>72768</v>
      </c>
      <c r="H30">
        <v>49361</v>
      </c>
      <c r="I30">
        <v>65480</v>
      </c>
      <c r="V30">
        <v>29</v>
      </c>
      <c r="W30">
        <f t="shared" si="4"/>
        <v>72.768000000000001</v>
      </c>
      <c r="X30">
        <f t="shared" si="5"/>
        <v>49.360999999999997</v>
      </c>
      <c r="Y30">
        <f t="shared" si="6"/>
        <v>65.48</v>
      </c>
      <c r="AA30">
        <v>29</v>
      </c>
      <c r="AB30">
        <f t="shared" si="7"/>
        <v>73</v>
      </c>
      <c r="AC30">
        <f t="shared" si="8"/>
        <v>50</v>
      </c>
      <c r="AD30">
        <f t="shared" si="9"/>
        <v>66</v>
      </c>
    </row>
    <row r="31" spans="1:30" x14ac:dyDescent="0.25">
      <c r="A31">
        <v>30</v>
      </c>
      <c r="B31">
        <v>0</v>
      </c>
      <c r="C31">
        <v>0</v>
      </c>
      <c r="D31">
        <v>0</v>
      </c>
      <c r="F31">
        <v>30</v>
      </c>
      <c r="G31">
        <v>77057</v>
      </c>
      <c r="H31">
        <v>47358</v>
      </c>
      <c r="I31">
        <v>65693</v>
      </c>
      <c r="V31">
        <v>30</v>
      </c>
      <c r="W31">
        <f t="shared" si="4"/>
        <v>77.057000000000002</v>
      </c>
      <c r="X31">
        <f t="shared" si="5"/>
        <v>47.357999999999997</v>
      </c>
      <c r="Y31">
        <f t="shared" si="6"/>
        <v>65.692999999999998</v>
      </c>
      <c r="AA31">
        <v>30</v>
      </c>
      <c r="AB31">
        <f t="shared" si="7"/>
        <v>78</v>
      </c>
      <c r="AC31">
        <f t="shared" si="8"/>
        <v>48</v>
      </c>
      <c r="AD31">
        <f t="shared" si="9"/>
        <v>66</v>
      </c>
    </row>
    <row r="32" spans="1:30" x14ac:dyDescent="0.25">
      <c r="A32">
        <v>31</v>
      </c>
      <c r="B32">
        <v>13697</v>
      </c>
      <c r="C32">
        <v>7265</v>
      </c>
      <c r="D32">
        <v>13164</v>
      </c>
      <c r="F32">
        <v>31</v>
      </c>
      <c r="G32">
        <v>63201</v>
      </c>
      <c r="H32">
        <v>41629</v>
      </c>
      <c r="I32">
        <v>58401</v>
      </c>
      <c r="V32">
        <v>31</v>
      </c>
      <c r="W32">
        <f t="shared" si="4"/>
        <v>63.201000000000001</v>
      </c>
      <c r="X32">
        <f t="shared" si="5"/>
        <v>41.628999999999998</v>
      </c>
      <c r="Y32">
        <f t="shared" si="6"/>
        <v>58.401000000000003</v>
      </c>
      <c r="AA32">
        <v>31</v>
      </c>
      <c r="AB32">
        <f t="shared" si="7"/>
        <v>64</v>
      </c>
      <c r="AC32">
        <f t="shared" si="8"/>
        <v>42</v>
      </c>
      <c r="AD32">
        <f t="shared" si="9"/>
        <v>59</v>
      </c>
    </row>
    <row r="33" spans="1:30" x14ac:dyDescent="0.25">
      <c r="A33">
        <v>32</v>
      </c>
      <c r="B33">
        <v>0</v>
      </c>
      <c r="C33">
        <v>0</v>
      </c>
      <c r="D33">
        <v>0</v>
      </c>
      <c r="F33">
        <v>32</v>
      </c>
      <c r="G33">
        <v>14223</v>
      </c>
      <c r="H33">
        <v>9183</v>
      </c>
      <c r="I33">
        <v>12071</v>
      </c>
      <c r="V33">
        <v>32</v>
      </c>
      <c r="W33">
        <f t="shared" si="4"/>
        <v>14.223000000000001</v>
      </c>
      <c r="X33">
        <f t="shared" si="5"/>
        <v>9.1829999999999998</v>
      </c>
      <c r="Y33">
        <f t="shared" si="6"/>
        <v>12.071</v>
      </c>
      <c r="AA33">
        <v>32</v>
      </c>
      <c r="AB33">
        <f t="shared" si="7"/>
        <v>15</v>
      </c>
      <c r="AC33">
        <f t="shared" si="8"/>
        <v>10</v>
      </c>
      <c r="AD33">
        <f t="shared" si="9"/>
        <v>13</v>
      </c>
    </row>
    <row r="34" spans="1:30" x14ac:dyDescent="0.25">
      <c r="A34">
        <v>33</v>
      </c>
      <c r="B34">
        <v>15469</v>
      </c>
      <c r="C34">
        <v>8536</v>
      </c>
      <c r="D34">
        <v>10999</v>
      </c>
      <c r="F34">
        <v>33</v>
      </c>
      <c r="G34">
        <v>53992</v>
      </c>
      <c r="H34">
        <v>32963</v>
      </c>
      <c r="I34">
        <v>44698</v>
      </c>
      <c r="V34">
        <v>33</v>
      </c>
      <c r="W34">
        <f t="shared" si="4"/>
        <v>53.991999999999997</v>
      </c>
      <c r="X34">
        <f t="shared" si="5"/>
        <v>32.963000000000001</v>
      </c>
      <c r="Y34">
        <f t="shared" si="6"/>
        <v>44.698</v>
      </c>
      <c r="AA34">
        <v>33</v>
      </c>
      <c r="AB34">
        <f t="shared" si="7"/>
        <v>54</v>
      </c>
      <c r="AC34">
        <f t="shared" si="8"/>
        <v>33</v>
      </c>
      <c r="AD34">
        <f t="shared" si="9"/>
        <v>45</v>
      </c>
    </row>
    <row r="35" spans="1:30" x14ac:dyDescent="0.25">
      <c r="A35">
        <v>34</v>
      </c>
      <c r="B35">
        <v>12460</v>
      </c>
      <c r="C35">
        <v>8031</v>
      </c>
      <c r="D35">
        <v>9830</v>
      </c>
      <c r="F35">
        <v>34</v>
      </c>
      <c r="G35">
        <v>14180</v>
      </c>
      <c r="H35">
        <v>8382</v>
      </c>
      <c r="I35">
        <v>10854</v>
      </c>
      <c r="V35">
        <v>34</v>
      </c>
      <c r="W35">
        <f t="shared" si="4"/>
        <v>14.18</v>
      </c>
      <c r="X35">
        <f t="shared" si="5"/>
        <v>8.3819999999999997</v>
      </c>
      <c r="Y35">
        <f t="shared" si="6"/>
        <v>10.853999999999999</v>
      </c>
      <c r="AA35">
        <v>34</v>
      </c>
      <c r="AB35">
        <f t="shared" si="7"/>
        <v>15</v>
      </c>
      <c r="AC35">
        <f t="shared" si="8"/>
        <v>9</v>
      </c>
      <c r="AD35">
        <f t="shared" si="9"/>
        <v>11</v>
      </c>
    </row>
    <row r="36" spans="1:30" x14ac:dyDescent="0.25">
      <c r="A36">
        <v>35</v>
      </c>
      <c r="B36">
        <v>14741</v>
      </c>
      <c r="C36">
        <v>8628</v>
      </c>
      <c r="D36">
        <v>11611</v>
      </c>
      <c r="F36">
        <v>35</v>
      </c>
      <c r="G36">
        <v>69150</v>
      </c>
      <c r="H36">
        <v>42611</v>
      </c>
      <c r="I36">
        <v>54787</v>
      </c>
      <c r="V36">
        <v>35</v>
      </c>
      <c r="W36">
        <f t="shared" si="4"/>
        <v>69.150000000000006</v>
      </c>
      <c r="X36">
        <f t="shared" si="5"/>
        <v>42.610999999999997</v>
      </c>
      <c r="Y36">
        <f t="shared" si="6"/>
        <v>54.786999999999999</v>
      </c>
      <c r="AA36">
        <v>35</v>
      </c>
      <c r="AB36">
        <f t="shared" si="7"/>
        <v>70</v>
      </c>
      <c r="AC36">
        <f t="shared" si="8"/>
        <v>43</v>
      </c>
      <c r="AD36">
        <f t="shared" si="9"/>
        <v>55</v>
      </c>
    </row>
    <row r="37" spans="1:30" x14ac:dyDescent="0.25">
      <c r="A37">
        <v>36</v>
      </c>
      <c r="B37">
        <v>11541</v>
      </c>
      <c r="C37">
        <v>9081</v>
      </c>
      <c r="D37">
        <v>12631</v>
      </c>
      <c r="F37">
        <v>36</v>
      </c>
      <c r="G37">
        <v>74836</v>
      </c>
      <c r="H37">
        <v>51390</v>
      </c>
      <c r="I37">
        <v>65056</v>
      </c>
      <c r="V37">
        <v>36</v>
      </c>
      <c r="W37">
        <f t="shared" si="4"/>
        <v>74.835999999999999</v>
      </c>
      <c r="X37">
        <f t="shared" si="5"/>
        <v>51.39</v>
      </c>
      <c r="Y37">
        <f t="shared" si="6"/>
        <v>65.055999999999997</v>
      </c>
      <c r="AA37">
        <v>36</v>
      </c>
      <c r="AB37">
        <f t="shared" si="7"/>
        <v>75</v>
      </c>
      <c r="AC37">
        <f t="shared" si="8"/>
        <v>52</v>
      </c>
      <c r="AD37">
        <f t="shared" si="9"/>
        <v>66</v>
      </c>
    </row>
    <row r="38" spans="1:30" x14ac:dyDescent="0.25">
      <c r="A38">
        <v>37</v>
      </c>
      <c r="B38">
        <v>0</v>
      </c>
      <c r="C38">
        <v>0</v>
      </c>
      <c r="D38">
        <v>0</v>
      </c>
      <c r="F38">
        <v>37</v>
      </c>
      <c r="G38">
        <v>80375</v>
      </c>
      <c r="H38">
        <v>51233</v>
      </c>
      <c r="I38">
        <v>66114</v>
      </c>
      <c r="V38">
        <v>37</v>
      </c>
      <c r="W38">
        <f t="shared" si="4"/>
        <v>80.375</v>
      </c>
      <c r="X38">
        <f t="shared" si="5"/>
        <v>51.232999999999997</v>
      </c>
      <c r="Y38">
        <f t="shared" si="6"/>
        <v>66.114000000000004</v>
      </c>
      <c r="AA38">
        <v>37</v>
      </c>
      <c r="AB38">
        <f t="shared" si="7"/>
        <v>81</v>
      </c>
      <c r="AC38">
        <f t="shared" si="8"/>
        <v>52</v>
      </c>
      <c r="AD38">
        <f t="shared" si="9"/>
        <v>67</v>
      </c>
    </row>
    <row r="39" spans="1:30" x14ac:dyDescent="0.25">
      <c r="A39">
        <v>38</v>
      </c>
      <c r="B39">
        <v>12870</v>
      </c>
      <c r="C39">
        <v>8412</v>
      </c>
      <c r="D39">
        <v>10253</v>
      </c>
      <c r="F39">
        <v>38</v>
      </c>
      <c r="G39">
        <v>72882</v>
      </c>
      <c r="H39">
        <v>51436</v>
      </c>
      <c r="I39">
        <v>67724</v>
      </c>
      <c r="V39">
        <v>38</v>
      </c>
      <c r="W39">
        <f t="shared" si="4"/>
        <v>72.882000000000005</v>
      </c>
      <c r="X39">
        <f t="shared" si="5"/>
        <v>51.436</v>
      </c>
      <c r="Y39">
        <f t="shared" si="6"/>
        <v>67.724000000000004</v>
      </c>
      <c r="AA39">
        <v>38</v>
      </c>
      <c r="AB39">
        <f t="shared" si="7"/>
        <v>73</v>
      </c>
      <c r="AC39">
        <f t="shared" si="8"/>
        <v>52</v>
      </c>
      <c r="AD39">
        <f t="shared" si="9"/>
        <v>68</v>
      </c>
    </row>
    <row r="40" spans="1:30" x14ac:dyDescent="0.25">
      <c r="A40">
        <v>39</v>
      </c>
      <c r="B40">
        <v>0</v>
      </c>
      <c r="C40">
        <v>0</v>
      </c>
      <c r="D40">
        <v>0</v>
      </c>
      <c r="F40">
        <v>39</v>
      </c>
      <c r="G40">
        <v>77235</v>
      </c>
      <c r="H40">
        <v>54100</v>
      </c>
      <c r="I40">
        <v>70933</v>
      </c>
      <c r="V40">
        <v>39</v>
      </c>
      <c r="W40">
        <f t="shared" si="4"/>
        <v>77.234999999999999</v>
      </c>
      <c r="X40">
        <f t="shared" si="5"/>
        <v>54.1</v>
      </c>
      <c r="Y40">
        <f t="shared" si="6"/>
        <v>70.933000000000007</v>
      </c>
      <c r="AA40">
        <v>39</v>
      </c>
      <c r="AB40">
        <f t="shared" si="7"/>
        <v>78</v>
      </c>
      <c r="AC40">
        <f t="shared" si="8"/>
        <v>55</v>
      </c>
      <c r="AD40">
        <f t="shared" si="9"/>
        <v>71</v>
      </c>
    </row>
    <row r="41" spans="1:30" x14ac:dyDescent="0.25">
      <c r="A41">
        <v>40</v>
      </c>
      <c r="B41">
        <v>0</v>
      </c>
      <c r="C41">
        <v>0</v>
      </c>
      <c r="D41">
        <v>0</v>
      </c>
      <c r="F41">
        <v>40</v>
      </c>
      <c r="G41">
        <v>54172</v>
      </c>
      <c r="H41">
        <v>34187</v>
      </c>
      <c r="I41">
        <v>43359</v>
      </c>
      <c r="V41">
        <v>40</v>
      </c>
      <c r="W41">
        <f t="shared" si="4"/>
        <v>54.171999999999997</v>
      </c>
      <c r="X41">
        <f t="shared" si="5"/>
        <v>34.186999999999998</v>
      </c>
      <c r="Y41">
        <f t="shared" si="6"/>
        <v>43.359000000000002</v>
      </c>
      <c r="AA41">
        <v>40</v>
      </c>
      <c r="AB41">
        <f t="shared" si="7"/>
        <v>55</v>
      </c>
      <c r="AC41">
        <f t="shared" si="8"/>
        <v>35</v>
      </c>
      <c r="AD41">
        <f t="shared" si="9"/>
        <v>44</v>
      </c>
    </row>
    <row r="42" spans="1:30" x14ac:dyDescent="0.25">
      <c r="A42">
        <v>41</v>
      </c>
      <c r="B42">
        <v>0</v>
      </c>
      <c r="C42">
        <v>0</v>
      </c>
      <c r="D42">
        <v>0</v>
      </c>
      <c r="F42">
        <v>41</v>
      </c>
      <c r="G42">
        <v>52028</v>
      </c>
      <c r="H42">
        <v>33057</v>
      </c>
      <c r="I42">
        <v>44532</v>
      </c>
      <c r="V42">
        <v>41</v>
      </c>
      <c r="W42">
        <f t="shared" si="4"/>
        <v>52.027999999999999</v>
      </c>
      <c r="X42">
        <f t="shared" si="5"/>
        <v>33.057000000000002</v>
      </c>
      <c r="Y42">
        <f t="shared" si="6"/>
        <v>44.531999999999996</v>
      </c>
      <c r="AA42">
        <v>41</v>
      </c>
      <c r="AB42">
        <f t="shared" si="7"/>
        <v>53</v>
      </c>
      <c r="AC42">
        <f t="shared" si="8"/>
        <v>34</v>
      </c>
      <c r="AD42">
        <f t="shared" si="9"/>
        <v>45</v>
      </c>
    </row>
    <row r="43" spans="1:30" x14ac:dyDescent="0.25">
      <c r="A43">
        <v>42</v>
      </c>
      <c r="B43">
        <v>0</v>
      </c>
      <c r="C43">
        <v>0</v>
      </c>
      <c r="D43">
        <v>0</v>
      </c>
      <c r="F43">
        <v>42</v>
      </c>
      <c r="G43">
        <v>61532</v>
      </c>
      <c r="H43">
        <v>43813</v>
      </c>
      <c r="I43">
        <v>52570</v>
      </c>
      <c r="V43">
        <v>42</v>
      </c>
      <c r="W43">
        <f t="shared" si="4"/>
        <v>61.531999999999996</v>
      </c>
      <c r="X43">
        <f t="shared" si="5"/>
        <v>43.813000000000002</v>
      </c>
      <c r="Y43">
        <f t="shared" si="6"/>
        <v>52.57</v>
      </c>
      <c r="AA43">
        <v>42</v>
      </c>
      <c r="AB43">
        <f t="shared" si="7"/>
        <v>62</v>
      </c>
      <c r="AC43">
        <f t="shared" si="8"/>
        <v>44</v>
      </c>
      <c r="AD43">
        <f t="shared" si="9"/>
        <v>53</v>
      </c>
    </row>
    <row r="44" spans="1:30" x14ac:dyDescent="0.25">
      <c r="A44">
        <v>43</v>
      </c>
      <c r="B44">
        <v>0</v>
      </c>
      <c r="C44">
        <v>0</v>
      </c>
      <c r="D44">
        <v>0</v>
      </c>
      <c r="F44">
        <v>43</v>
      </c>
      <c r="G44">
        <v>0</v>
      </c>
      <c r="H44">
        <v>0</v>
      </c>
      <c r="I44">
        <v>0</v>
      </c>
      <c r="V44">
        <v>43</v>
      </c>
      <c r="W44">
        <f t="shared" si="4"/>
        <v>0</v>
      </c>
      <c r="X44">
        <f t="shared" si="5"/>
        <v>0</v>
      </c>
      <c r="Y44">
        <f t="shared" si="6"/>
        <v>0</v>
      </c>
      <c r="AA44">
        <v>43</v>
      </c>
      <c r="AB44">
        <f t="shared" si="7"/>
        <v>0</v>
      </c>
      <c r="AC44">
        <f t="shared" si="8"/>
        <v>0</v>
      </c>
      <c r="AD44">
        <f t="shared" si="9"/>
        <v>0</v>
      </c>
    </row>
    <row r="45" spans="1:30" x14ac:dyDescent="0.25">
      <c r="A45">
        <v>44</v>
      </c>
      <c r="B45">
        <v>0</v>
      </c>
      <c r="C45">
        <v>0</v>
      </c>
      <c r="D45">
        <v>0</v>
      </c>
      <c r="F45">
        <v>44</v>
      </c>
      <c r="G45">
        <v>61927</v>
      </c>
      <c r="H45">
        <v>40208</v>
      </c>
      <c r="I45">
        <v>57274</v>
      </c>
      <c r="V45">
        <v>44</v>
      </c>
      <c r="W45">
        <f t="shared" si="4"/>
        <v>61.927</v>
      </c>
      <c r="X45">
        <f t="shared" si="5"/>
        <v>40.207999999999998</v>
      </c>
      <c r="Y45">
        <f t="shared" si="6"/>
        <v>57.274000000000001</v>
      </c>
      <c r="AA45">
        <v>44</v>
      </c>
      <c r="AB45">
        <f t="shared" si="7"/>
        <v>62</v>
      </c>
      <c r="AC45">
        <f t="shared" si="8"/>
        <v>41</v>
      </c>
      <c r="AD45">
        <f t="shared" si="9"/>
        <v>58</v>
      </c>
    </row>
    <row r="46" spans="1:30" x14ac:dyDescent="0.25">
      <c r="A46">
        <v>45</v>
      </c>
      <c r="B46">
        <v>0</v>
      </c>
      <c r="C46">
        <v>0</v>
      </c>
      <c r="D46">
        <v>0</v>
      </c>
      <c r="F46">
        <v>45</v>
      </c>
      <c r="G46">
        <v>85593</v>
      </c>
      <c r="H46">
        <v>61836</v>
      </c>
      <c r="I46">
        <v>74796</v>
      </c>
      <c r="V46">
        <v>45</v>
      </c>
      <c r="W46">
        <f t="shared" si="4"/>
        <v>85.593000000000004</v>
      </c>
      <c r="X46">
        <f t="shared" si="5"/>
        <v>61.835999999999999</v>
      </c>
      <c r="Y46">
        <f t="shared" si="6"/>
        <v>74.796000000000006</v>
      </c>
      <c r="AA46">
        <v>45</v>
      </c>
      <c r="AB46">
        <f t="shared" si="7"/>
        <v>86</v>
      </c>
      <c r="AC46">
        <f t="shared" si="8"/>
        <v>62</v>
      </c>
      <c r="AD46">
        <f t="shared" si="9"/>
        <v>75</v>
      </c>
    </row>
    <row r="47" spans="1:30" x14ac:dyDescent="0.25">
      <c r="A47">
        <v>46</v>
      </c>
      <c r="B47">
        <v>0</v>
      </c>
      <c r="C47">
        <v>0</v>
      </c>
      <c r="D47">
        <v>0</v>
      </c>
      <c r="F47">
        <v>46</v>
      </c>
      <c r="G47">
        <v>93031</v>
      </c>
      <c r="H47">
        <v>59463</v>
      </c>
      <c r="I47">
        <v>80061</v>
      </c>
      <c r="V47">
        <v>46</v>
      </c>
      <c r="W47">
        <f t="shared" si="4"/>
        <v>93.031000000000006</v>
      </c>
      <c r="X47">
        <f t="shared" si="5"/>
        <v>59.463000000000001</v>
      </c>
      <c r="Y47">
        <f t="shared" si="6"/>
        <v>80.061000000000007</v>
      </c>
      <c r="AA47">
        <v>46</v>
      </c>
      <c r="AB47">
        <f t="shared" si="7"/>
        <v>94</v>
      </c>
      <c r="AC47">
        <f t="shared" si="8"/>
        <v>60</v>
      </c>
      <c r="AD47">
        <f t="shared" si="9"/>
        <v>81</v>
      </c>
    </row>
    <row r="48" spans="1:30" x14ac:dyDescent="0.25">
      <c r="A48">
        <v>47</v>
      </c>
      <c r="B48">
        <v>0</v>
      </c>
      <c r="C48">
        <v>0</v>
      </c>
      <c r="D48">
        <v>0</v>
      </c>
      <c r="F48">
        <v>47</v>
      </c>
      <c r="G48">
        <v>80819</v>
      </c>
      <c r="H48">
        <v>53116</v>
      </c>
      <c r="I48">
        <v>67780</v>
      </c>
      <c r="V48">
        <v>47</v>
      </c>
      <c r="W48">
        <f t="shared" si="4"/>
        <v>80.819000000000003</v>
      </c>
      <c r="X48">
        <f t="shared" si="5"/>
        <v>53.116</v>
      </c>
      <c r="Y48">
        <f t="shared" si="6"/>
        <v>67.78</v>
      </c>
      <c r="AA48">
        <v>47</v>
      </c>
      <c r="AB48">
        <f t="shared" si="7"/>
        <v>81</v>
      </c>
      <c r="AC48">
        <f t="shared" si="8"/>
        <v>54</v>
      </c>
      <c r="AD48">
        <f t="shared" si="9"/>
        <v>68</v>
      </c>
    </row>
    <row r="49" spans="1:30" x14ac:dyDescent="0.25">
      <c r="A49">
        <v>48</v>
      </c>
      <c r="B49">
        <v>0</v>
      </c>
      <c r="C49">
        <v>0</v>
      </c>
      <c r="D49">
        <v>0</v>
      </c>
      <c r="F49">
        <v>48</v>
      </c>
      <c r="G49">
        <v>0</v>
      </c>
      <c r="H49">
        <v>0</v>
      </c>
      <c r="I49">
        <v>0</v>
      </c>
      <c r="V49">
        <v>48</v>
      </c>
      <c r="W49">
        <f t="shared" si="4"/>
        <v>0</v>
      </c>
      <c r="X49">
        <f t="shared" si="5"/>
        <v>0</v>
      </c>
      <c r="Y49">
        <f t="shared" si="6"/>
        <v>0</v>
      </c>
      <c r="AA49">
        <v>48</v>
      </c>
      <c r="AB49">
        <f t="shared" si="7"/>
        <v>0</v>
      </c>
      <c r="AC49">
        <f t="shared" si="8"/>
        <v>0</v>
      </c>
      <c r="AD49">
        <f t="shared" si="9"/>
        <v>0</v>
      </c>
    </row>
    <row r="50" spans="1:30" x14ac:dyDescent="0.25">
      <c r="A50">
        <v>49</v>
      </c>
      <c r="B50">
        <v>0</v>
      </c>
      <c r="C50">
        <v>0</v>
      </c>
      <c r="D50">
        <v>0</v>
      </c>
      <c r="F50">
        <v>49</v>
      </c>
      <c r="G50">
        <v>0</v>
      </c>
      <c r="H50">
        <v>0</v>
      </c>
      <c r="I50">
        <v>0</v>
      </c>
      <c r="V50">
        <v>49</v>
      </c>
      <c r="W50">
        <f t="shared" si="4"/>
        <v>0</v>
      </c>
      <c r="X50">
        <f t="shared" si="5"/>
        <v>0</v>
      </c>
      <c r="Y50">
        <f t="shared" si="6"/>
        <v>0</v>
      </c>
      <c r="AA50">
        <v>49</v>
      </c>
      <c r="AB50">
        <f t="shared" si="7"/>
        <v>0</v>
      </c>
      <c r="AC50">
        <f t="shared" si="8"/>
        <v>0</v>
      </c>
      <c r="AD50">
        <f t="shared" si="9"/>
        <v>0</v>
      </c>
    </row>
    <row r="51" spans="1:30" x14ac:dyDescent="0.25">
      <c r="A51">
        <v>50</v>
      </c>
      <c r="B51">
        <v>0</v>
      </c>
      <c r="C51">
        <v>0</v>
      </c>
      <c r="D51">
        <v>0</v>
      </c>
      <c r="F51">
        <v>50</v>
      </c>
      <c r="G51">
        <v>62907</v>
      </c>
      <c r="H51">
        <v>43659</v>
      </c>
      <c r="I51">
        <v>54843</v>
      </c>
      <c r="V51">
        <v>50</v>
      </c>
      <c r="W51">
        <f t="shared" si="4"/>
        <v>62.906999999999996</v>
      </c>
      <c r="X51">
        <f t="shared" si="5"/>
        <v>43.658999999999999</v>
      </c>
      <c r="Y51">
        <f t="shared" si="6"/>
        <v>54.843000000000004</v>
      </c>
      <c r="AA51">
        <v>50</v>
      </c>
      <c r="AB51">
        <f t="shared" si="7"/>
        <v>63</v>
      </c>
      <c r="AC51">
        <f t="shared" si="8"/>
        <v>44</v>
      </c>
      <c r="AD51">
        <f t="shared" si="9"/>
        <v>55</v>
      </c>
    </row>
    <row r="52" spans="1:30" x14ac:dyDescent="0.25">
      <c r="A52">
        <v>51</v>
      </c>
      <c r="B52">
        <v>0</v>
      </c>
      <c r="C52">
        <v>0</v>
      </c>
      <c r="D52">
        <v>0</v>
      </c>
      <c r="F52">
        <v>51</v>
      </c>
      <c r="G52">
        <v>10352</v>
      </c>
      <c r="H52">
        <v>9437</v>
      </c>
      <c r="I52">
        <v>10063</v>
      </c>
      <c r="V52">
        <v>51</v>
      </c>
      <c r="W52">
        <f t="shared" si="4"/>
        <v>10.352</v>
      </c>
      <c r="X52">
        <f t="shared" si="5"/>
        <v>9.4369999999999994</v>
      </c>
      <c r="Y52">
        <f t="shared" si="6"/>
        <v>10.063000000000001</v>
      </c>
      <c r="AA52">
        <v>51</v>
      </c>
      <c r="AB52">
        <f t="shared" si="7"/>
        <v>11</v>
      </c>
      <c r="AC52">
        <f t="shared" si="8"/>
        <v>10</v>
      </c>
      <c r="AD52">
        <f t="shared" si="9"/>
        <v>11</v>
      </c>
    </row>
    <row r="53" spans="1:30" x14ac:dyDescent="0.25">
      <c r="A53">
        <v>52</v>
      </c>
      <c r="B53">
        <v>12668</v>
      </c>
      <c r="C53">
        <v>7871</v>
      </c>
      <c r="D53">
        <v>11261</v>
      </c>
      <c r="F53">
        <v>52</v>
      </c>
      <c r="G53">
        <v>0</v>
      </c>
      <c r="H53">
        <v>0</v>
      </c>
      <c r="I53">
        <v>0</v>
      </c>
      <c r="J53" s="18" t="s">
        <v>170</v>
      </c>
      <c r="K53" s="18"/>
      <c r="L53" s="18"/>
      <c r="M53" s="18"/>
      <c r="V53">
        <v>52</v>
      </c>
      <c r="W53">
        <f t="shared" si="4"/>
        <v>0</v>
      </c>
      <c r="X53">
        <f t="shared" si="5"/>
        <v>0</v>
      </c>
      <c r="Y53">
        <f t="shared" si="6"/>
        <v>0</v>
      </c>
      <c r="AA53">
        <v>52</v>
      </c>
      <c r="AB53">
        <f t="shared" si="7"/>
        <v>0</v>
      </c>
      <c r="AC53">
        <f t="shared" si="8"/>
        <v>0</v>
      </c>
      <c r="AD53">
        <f t="shared" si="9"/>
        <v>0</v>
      </c>
    </row>
    <row r="54" spans="1:30" x14ac:dyDescent="0.25">
      <c r="A54">
        <v>53</v>
      </c>
      <c r="B54">
        <v>13716</v>
      </c>
      <c r="C54">
        <v>7585</v>
      </c>
      <c r="D54">
        <v>10632</v>
      </c>
      <c r="J54" s="18" t="s">
        <v>105</v>
      </c>
      <c r="K54" s="18" t="s">
        <v>115</v>
      </c>
      <c r="L54" s="18" t="s">
        <v>119</v>
      </c>
      <c r="M54" s="18" t="s">
        <v>104</v>
      </c>
    </row>
    <row r="55" spans="1:30" x14ac:dyDescent="0.25">
      <c r="A55">
        <v>54</v>
      </c>
      <c r="B55">
        <v>12001</v>
      </c>
      <c r="C55">
        <v>7305</v>
      </c>
      <c r="D55">
        <v>13938</v>
      </c>
      <c r="J55" s="18">
        <v>1</v>
      </c>
      <c r="K55">
        <f>SUM(B369:B375)</f>
        <v>78239</v>
      </c>
      <c r="L55">
        <f t="shared" ref="L55:M55" si="24">SUM(C369:C375)</f>
        <v>53016</v>
      </c>
      <c r="M55">
        <f t="shared" si="24"/>
        <v>66456</v>
      </c>
    </row>
    <row r="56" spans="1:30" x14ac:dyDescent="0.25">
      <c r="A56">
        <v>55</v>
      </c>
      <c r="B56">
        <v>12933</v>
      </c>
      <c r="C56">
        <v>8572</v>
      </c>
      <c r="D56">
        <v>12389</v>
      </c>
      <c r="J56" s="18">
        <v>2</v>
      </c>
      <c r="K56">
        <f>SUM(B376:B382)</f>
        <v>74939</v>
      </c>
      <c r="L56">
        <f t="shared" ref="L56:M56" si="25">SUM(C376:C382)</f>
        <v>54644</v>
      </c>
      <c r="M56">
        <f t="shared" si="25"/>
        <v>66224</v>
      </c>
    </row>
    <row r="57" spans="1:30" x14ac:dyDescent="0.25">
      <c r="A57">
        <v>56</v>
      </c>
      <c r="B57">
        <v>10195</v>
      </c>
      <c r="C57">
        <v>7750</v>
      </c>
      <c r="D57">
        <v>7911</v>
      </c>
      <c r="J57" s="18">
        <v>3</v>
      </c>
      <c r="K57">
        <f>SUM(B383:B389)</f>
        <v>77128</v>
      </c>
      <c r="L57">
        <f t="shared" ref="L57:M57" si="26">SUM(C383:C389)</f>
        <v>54121</v>
      </c>
      <c r="M57">
        <f t="shared" si="26"/>
        <v>66839</v>
      </c>
    </row>
    <row r="58" spans="1:30" x14ac:dyDescent="0.25">
      <c r="A58">
        <v>57</v>
      </c>
      <c r="B58">
        <v>13668</v>
      </c>
      <c r="C58">
        <v>9845</v>
      </c>
      <c r="D58">
        <v>11418</v>
      </c>
      <c r="J58" s="18">
        <v>4</v>
      </c>
      <c r="K58">
        <f>SUM(B390:B396)</f>
        <v>75449</v>
      </c>
      <c r="L58">
        <f t="shared" ref="L58:M58" si="27">SUM(C390:C396)</f>
        <v>55211</v>
      </c>
      <c r="M58">
        <f t="shared" si="27"/>
        <v>66132</v>
      </c>
    </row>
    <row r="59" spans="1:30" x14ac:dyDescent="0.25">
      <c r="A59">
        <v>58</v>
      </c>
      <c r="B59">
        <v>0</v>
      </c>
      <c r="C59">
        <v>0</v>
      </c>
      <c r="D59">
        <v>0</v>
      </c>
      <c r="J59" s="18">
        <v>5</v>
      </c>
      <c r="K59">
        <f>SUM(B397:B403)</f>
        <v>76518</v>
      </c>
      <c r="L59">
        <f t="shared" ref="L59:M59" si="28">SUM(C397:C403)</f>
        <v>54385</v>
      </c>
      <c r="M59">
        <f t="shared" si="28"/>
        <v>65957</v>
      </c>
    </row>
    <row r="60" spans="1:30" x14ac:dyDescent="0.25">
      <c r="A60">
        <v>59</v>
      </c>
      <c r="B60">
        <v>0</v>
      </c>
      <c r="C60">
        <v>0</v>
      </c>
      <c r="D60">
        <v>0</v>
      </c>
      <c r="J60" s="18">
        <v>6</v>
      </c>
      <c r="K60">
        <f>SUM(B404:B410)</f>
        <v>76013</v>
      </c>
      <c r="L60">
        <f t="shared" ref="L60:M60" si="29">SUM(C404:C410)</f>
        <v>56469</v>
      </c>
      <c r="M60">
        <f t="shared" si="29"/>
        <v>65971</v>
      </c>
    </row>
    <row r="61" spans="1:30" x14ac:dyDescent="0.25">
      <c r="A61">
        <v>60</v>
      </c>
      <c r="B61">
        <v>14172</v>
      </c>
      <c r="C61">
        <v>8924</v>
      </c>
      <c r="D61">
        <v>10951</v>
      </c>
      <c r="J61" s="18">
        <v>7</v>
      </c>
      <c r="K61">
        <f>SUM(B411:B417)</f>
        <v>63251</v>
      </c>
      <c r="L61">
        <f t="shared" ref="L61:M61" si="30">SUM(C411:C417)</f>
        <v>46607</v>
      </c>
      <c r="M61">
        <f t="shared" si="30"/>
        <v>55616</v>
      </c>
    </row>
    <row r="62" spans="1:30" x14ac:dyDescent="0.25">
      <c r="A62">
        <v>61</v>
      </c>
      <c r="B62">
        <v>13050</v>
      </c>
      <c r="C62">
        <v>7399</v>
      </c>
      <c r="D62">
        <v>10636</v>
      </c>
      <c r="J62" s="18">
        <v>8</v>
      </c>
      <c r="K62">
        <f>SUM(B418:B424)</f>
        <v>75560</v>
      </c>
      <c r="L62">
        <f t="shared" ref="L62:M62" si="31">SUM(C418:C424)</f>
        <v>57286</v>
      </c>
      <c r="M62">
        <f t="shared" si="31"/>
        <v>65993</v>
      </c>
    </row>
    <row r="63" spans="1:30" x14ac:dyDescent="0.25">
      <c r="A63">
        <v>62</v>
      </c>
      <c r="B63">
        <v>0</v>
      </c>
      <c r="C63">
        <v>0</v>
      </c>
      <c r="D63">
        <v>0</v>
      </c>
      <c r="J63" s="18">
        <v>9</v>
      </c>
      <c r="K63">
        <f>SUM(B425:B431)</f>
        <v>75384</v>
      </c>
      <c r="L63">
        <f t="shared" ref="L63:M63" si="32">SUM(C425:C431)</f>
        <v>56872</v>
      </c>
      <c r="M63">
        <f t="shared" si="32"/>
        <v>66613</v>
      </c>
    </row>
    <row r="64" spans="1:30" x14ac:dyDescent="0.25">
      <c r="A64">
        <v>63</v>
      </c>
      <c r="B64">
        <v>15371</v>
      </c>
      <c r="C64">
        <v>7687</v>
      </c>
      <c r="D64">
        <v>12106</v>
      </c>
      <c r="J64" s="18">
        <v>10</v>
      </c>
      <c r="K64">
        <f>SUM(B432:B438)</f>
        <v>75072</v>
      </c>
      <c r="L64">
        <f t="shared" ref="L64:M64" si="33">SUM(C432:C438)</f>
        <v>58453</v>
      </c>
      <c r="M64">
        <f t="shared" si="33"/>
        <v>66258</v>
      </c>
    </row>
    <row r="65" spans="1:15" x14ac:dyDescent="0.25">
      <c r="A65">
        <v>64</v>
      </c>
      <c r="B65">
        <v>14953</v>
      </c>
      <c r="C65">
        <v>7454</v>
      </c>
      <c r="D65">
        <v>11285</v>
      </c>
      <c r="J65" s="18">
        <v>11</v>
      </c>
      <c r="K65">
        <f>SUM(B439:B445)</f>
        <v>74758</v>
      </c>
      <c r="L65">
        <f t="shared" ref="L65:M65" si="34">SUM(C439:C445)</f>
        <v>58343</v>
      </c>
      <c r="M65">
        <f t="shared" si="34"/>
        <v>66572</v>
      </c>
    </row>
    <row r="66" spans="1:15" x14ac:dyDescent="0.25">
      <c r="A66">
        <v>65</v>
      </c>
      <c r="B66">
        <v>0</v>
      </c>
      <c r="C66">
        <v>0</v>
      </c>
      <c r="D66">
        <v>0</v>
      </c>
      <c r="J66" s="18">
        <v>12</v>
      </c>
      <c r="K66">
        <f>SUM(B446:B452)</f>
        <v>62522</v>
      </c>
      <c r="L66">
        <f t="shared" ref="L66:M66" si="35">SUM(C446:C452)</f>
        <v>49147</v>
      </c>
      <c r="M66">
        <f t="shared" si="35"/>
        <v>55309</v>
      </c>
      <c r="O66" t="s">
        <v>197</v>
      </c>
    </row>
    <row r="67" spans="1:15" x14ac:dyDescent="0.25">
      <c r="A67">
        <v>66</v>
      </c>
      <c r="B67">
        <v>14683</v>
      </c>
      <c r="C67">
        <v>8385</v>
      </c>
      <c r="D67">
        <v>11785</v>
      </c>
      <c r="J67" t="s">
        <v>34</v>
      </c>
      <c r="K67">
        <f>SUM(K55:K66)</f>
        <v>884833</v>
      </c>
      <c r="L67">
        <f t="shared" ref="L67:M67" si="36">SUM(L55:L66)</f>
        <v>654554</v>
      </c>
      <c r="M67">
        <f t="shared" si="36"/>
        <v>773940</v>
      </c>
      <c r="O67">
        <f>SUM(K67:M67)</f>
        <v>2313327</v>
      </c>
    </row>
    <row r="68" spans="1:15" x14ac:dyDescent="0.25">
      <c r="A68">
        <v>67</v>
      </c>
      <c r="B68">
        <v>13006</v>
      </c>
      <c r="C68">
        <v>9249</v>
      </c>
      <c r="D68">
        <v>11193</v>
      </c>
    </row>
    <row r="69" spans="1:15" x14ac:dyDescent="0.25">
      <c r="A69">
        <v>68</v>
      </c>
      <c r="B69">
        <v>14647</v>
      </c>
      <c r="C69">
        <v>9136</v>
      </c>
      <c r="D69">
        <v>10312</v>
      </c>
    </row>
    <row r="70" spans="1:15" x14ac:dyDescent="0.25">
      <c r="A70">
        <v>69</v>
      </c>
      <c r="B70">
        <v>10660</v>
      </c>
      <c r="C70">
        <v>7665</v>
      </c>
      <c r="D70">
        <v>10094</v>
      </c>
    </row>
    <row r="71" spans="1:15" x14ac:dyDescent="0.25">
      <c r="A71">
        <v>70</v>
      </c>
      <c r="B71">
        <v>14062</v>
      </c>
      <c r="C71">
        <v>9648</v>
      </c>
      <c r="D71">
        <v>9897</v>
      </c>
    </row>
    <row r="72" spans="1:15" x14ac:dyDescent="0.25">
      <c r="A72">
        <v>71</v>
      </c>
      <c r="B72">
        <v>13503</v>
      </c>
      <c r="C72">
        <v>9311</v>
      </c>
      <c r="D72">
        <v>11707</v>
      </c>
    </row>
    <row r="73" spans="1:15" x14ac:dyDescent="0.25">
      <c r="A73">
        <v>72</v>
      </c>
      <c r="B73">
        <v>0</v>
      </c>
      <c r="C73">
        <v>0</v>
      </c>
      <c r="D73">
        <v>0</v>
      </c>
    </row>
    <row r="74" spans="1:15" x14ac:dyDescent="0.25">
      <c r="A74">
        <v>73</v>
      </c>
      <c r="B74">
        <v>14155</v>
      </c>
      <c r="C74">
        <v>8377</v>
      </c>
      <c r="D74">
        <v>11795</v>
      </c>
    </row>
    <row r="75" spans="1:15" x14ac:dyDescent="0.25">
      <c r="A75">
        <v>74</v>
      </c>
      <c r="B75">
        <v>10936</v>
      </c>
      <c r="C75">
        <v>8706</v>
      </c>
      <c r="D75">
        <v>8798</v>
      </c>
    </row>
    <row r="76" spans="1:15" x14ac:dyDescent="0.25">
      <c r="A76">
        <v>75</v>
      </c>
      <c r="B76">
        <v>9768</v>
      </c>
      <c r="C76">
        <v>8925</v>
      </c>
      <c r="D76">
        <v>11624</v>
      </c>
    </row>
    <row r="77" spans="1:15" x14ac:dyDescent="0.25">
      <c r="A77">
        <v>76</v>
      </c>
      <c r="B77">
        <v>12124</v>
      </c>
      <c r="C77">
        <v>8306</v>
      </c>
      <c r="D77">
        <v>9403</v>
      </c>
    </row>
    <row r="78" spans="1:15" x14ac:dyDescent="0.25">
      <c r="A78">
        <v>77</v>
      </c>
      <c r="B78">
        <v>14724</v>
      </c>
      <c r="C78">
        <v>7670</v>
      </c>
      <c r="D78">
        <v>10288</v>
      </c>
    </row>
    <row r="79" spans="1:15" x14ac:dyDescent="0.25">
      <c r="A79">
        <v>78</v>
      </c>
      <c r="B79">
        <v>12565</v>
      </c>
      <c r="C79">
        <v>7278</v>
      </c>
      <c r="D79">
        <v>11195</v>
      </c>
    </row>
    <row r="80" spans="1:15" x14ac:dyDescent="0.25">
      <c r="A80">
        <v>79</v>
      </c>
      <c r="B80">
        <v>0</v>
      </c>
      <c r="C80">
        <v>0</v>
      </c>
      <c r="D80">
        <v>0</v>
      </c>
    </row>
    <row r="81" spans="1:4" x14ac:dyDescent="0.25">
      <c r="A81">
        <v>80</v>
      </c>
      <c r="B81">
        <v>0</v>
      </c>
      <c r="C81">
        <v>0</v>
      </c>
      <c r="D81">
        <v>0</v>
      </c>
    </row>
    <row r="82" spans="1:4" x14ac:dyDescent="0.25">
      <c r="A82">
        <v>81</v>
      </c>
      <c r="B82">
        <v>0</v>
      </c>
      <c r="C82">
        <v>0</v>
      </c>
      <c r="D82">
        <v>0</v>
      </c>
    </row>
    <row r="83" spans="1:4" x14ac:dyDescent="0.25">
      <c r="A83">
        <v>82</v>
      </c>
      <c r="B83">
        <v>0</v>
      </c>
      <c r="C83">
        <v>0</v>
      </c>
      <c r="D83">
        <v>0</v>
      </c>
    </row>
    <row r="84" spans="1:4" x14ac:dyDescent="0.25">
      <c r="A84">
        <v>83</v>
      </c>
      <c r="B84">
        <v>0</v>
      </c>
      <c r="C84">
        <v>0</v>
      </c>
      <c r="D84">
        <v>0</v>
      </c>
    </row>
    <row r="85" spans="1:4" x14ac:dyDescent="0.25">
      <c r="A85">
        <v>84</v>
      </c>
      <c r="B85">
        <v>0</v>
      </c>
      <c r="C85">
        <v>0</v>
      </c>
      <c r="D85">
        <v>0</v>
      </c>
    </row>
    <row r="86" spans="1:4" x14ac:dyDescent="0.25">
      <c r="A86">
        <v>85</v>
      </c>
      <c r="B86">
        <v>0</v>
      </c>
      <c r="C86">
        <v>0</v>
      </c>
      <c r="D86">
        <v>0</v>
      </c>
    </row>
    <row r="87" spans="1:4" x14ac:dyDescent="0.25">
      <c r="A87">
        <v>86</v>
      </c>
      <c r="B87">
        <v>0</v>
      </c>
      <c r="C87">
        <v>0</v>
      </c>
      <c r="D87">
        <v>0</v>
      </c>
    </row>
    <row r="88" spans="1:4" x14ac:dyDescent="0.25">
      <c r="A88">
        <v>87</v>
      </c>
      <c r="B88">
        <v>15437</v>
      </c>
      <c r="C88">
        <v>7853</v>
      </c>
      <c r="D88">
        <v>12869</v>
      </c>
    </row>
    <row r="89" spans="1:4" x14ac:dyDescent="0.25">
      <c r="A89">
        <v>88</v>
      </c>
      <c r="B89">
        <v>11842</v>
      </c>
      <c r="C89">
        <v>7341</v>
      </c>
      <c r="D89">
        <v>12479</v>
      </c>
    </row>
    <row r="90" spans="1:4" x14ac:dyDescent="0.25">
      <c r="A90">
        <v>89</v>
      </c>
      <c r="B90">
        <v>10961</v>
      </c>
      <c r="C90">
        <v>9001</v>
      </c>
      <c r="D90">
        <v>10159</v>
      </c>
    </row>
    <row r="91" spans="1:4" x14ac:dyDescent="0.25">
      <c r="A91">
        <v>90</v>
      </c>
      <c r="B91">
        <v>14064</v>
      </c>
      <c r="C91">
        <v>7966</v>
      </c>
      <c r="D91">
        <v>11498</v>
      </c>
    </row>
    <row r="92" spans="1:4" x14ac:dyDescent="0.25">
      <c r="A92">
        <v>91</v>
      </c>
      <c r="B92">
        <v>12197</v>
      </c>
      <c r="C92">
        <v>7563</v>
      </c>
      <c r="D92">
        <v>9675</v>
      </c>
    </row>
    <row r="93" spans="1:4" x14ac:dyDescent="0.25">
      <c r="A93">
        <v>92</v>
      </c>
      <c r="B93">
        <v>12699</v>
      </c>
      <c r="C93">
        <v>9017</v>
      </c>
      <c r="D93">
        <v>10715</v>
      </c>
    </row>
    <row r="94" spans="1:4" x14ac:dyDescent="0.25">
      <c r="A94">
        <v>93</v>
      </c>
      <c r="B94">
        <v>0</v>
      </c>
      <c r="C94">
        <v>0</v>
      </c>
      <c r="D94">
        <v>0</v>
      </c>
    </row>
    <row r="95" spans="1:4" x14ac:dyDescent="0.25">
      <c r="A95">
        <v>94</v>
      </c>
      <c r="B95">
        <v>13383</v>
      </c>
      <c r="C95">
        <v>7876</v>
      </c>
      <c r="D95">
        <v>11962</v>
      </c>
    </row>
    <row r="96" spans="1:4" x14ac:dyDescent="0.25">
      <c r="A96">
        <v>95</v>
      </c>
      <c r="B96">
        <v>14241</v>
      </c>
      <c r="C96">
        <v>7425</v>
      </c>
      <c r="D96">
        <v>10889</v>
      </c>
    </row>
    <row r="97" spans="1:4" x14ac:dyDescent="0.25">
      <c r="A97">
        <v>96</v>
      </c>
      <c r="B97">
        <v>15564</v>
      </c>
      <c r="C97">
        <v>7777</v>
      </c>
      <c r="D97">
        <v>10059</v>
      </c>
    </row>
    <row r="98" spans="1:4" x14ac:dyDescent="0.25">
      <c r="A98">
        <v>97</v>
      </c>
      <c r="B98">
        <v>11886</v>
      </c>
      <c r="C98">
        <v>7188</v>
      </c>
      <c r="D98">
        <v>10751</v>
      </c>
    </row>
    <row r="99" spans="1:4" x14ac:dyDescent="0.25">
      <c r="A99">
        <v>98</v>
      </c>
      <c r="B99">
        <v>13742</v>
      </c>
      <c r="C99">
        <v>8556</v>
      </c>
      <c r="D99">
        <v>10651</v>
      </c>
    </row>
    <row r="100" spans="1:4" x14ac:dyDescent="0.25">
      <c r="A100">
        <v>99</v>
      </c>
      <c r="B100">
        <v>14016</v>
      </c>
      <c r="C100">
        <v>9082</v>
      </c>
      <c r="D100">
        <v>9211</v>
      </c>
    </row>
    <row r="101" spans="1:4" x14ac:dyDescent="0.25">
      <c r="A101">
        <v>100</v>
      </c>
      <c r="B101">
        <v>0</v>
      </c>
      <c r="C101">
        <v>0</v>
      </c>
      <c r="D101">
        <v>0</v>
      </c>
    </row>
    <row r="102" spans="1:4" x14ac:dyDescent="0.25">
      <c r="A102">
        <v>101</v>
      </c>
      <c r="B102">
        <v>12255</v>
      </c>
      <c r="C102">
        <v>8950</v>
      </c>
      <c r="D102">
        <v>11513</v>
      </c>
    </row>
    <row r="103" spans="1:4" x14ac:dyDescent="0.25">
      <c r="A103">
        <v>102</v>
      </c>
      <c r="B103">
        <v>12281</v>
      </c>
      <c r="C103">
        <v>8128</v>
      </c>
      <c r="D103">
        <v>10810</v>
      </c>
    </row>
    <row r="104" spans="1:4" x14ac:dyDescent="0.25">
      <c r="A104">
        <v>103</v>
      </c>
      <c r="B104">
        <v>11757</v>
      </c>
      <c r="C104">
        <v>7623</v>
      </c>
      <c r="D104">
        <v>10407</v>
      </c>
    </row>
    <row r="105" spans="1:4" x14ac:dyDescent="0.25">
      <c r="A105">
        <v>104</v>
      </c>
      <c r="B105">
        <v>11487</v>
      </c>
      <c r="C105">
        <v>7454</v>
      </c>
      <c r="D105">
        <v>11233</v>
      </c>
    </row>
    <row r="106" spans="1:4" x14ac:dyDescent="0.25">
      <c r="A106">
        <v>105</v>
      </c>
      <c r="B106">
        <v>0</v>
      </c>
      <c r="C106">
        <v>0</v>
      </c>
      <c r="D106">
        <v>0</v>
      </c>
    </row>
    <row r="107" spans="1:4" x14ac:dyDescent="0.25">
      <c r="A107">
        <v>106</v>
      </c>
      <c r="B107">
        <v>12044</v>
      </c>
      <c r="C107">
        <v>10587</v>
      </c>
      <c r="D107">
        <v>9287</v>
      </c>
    </row>
    <row r="108" spans="1:4" x14ac:dyDescent="0.25">
      <c r="A108">
        <v>107</v>
      </c>
      <c r="B108">
        <v>0</v>
      </c>
      <c r="C108">
        <v>0</v>
      </c>
      <c r="D108">
        <v>0</v>
      </c>
    </row>
    <row r="109" spans="1:4" x14ac:dyDescent="0.25">
      <c r="A109">
        <v>108</v>
      </c>
      <c r="B109">
        <v>13828</v>
      </c>
      <c r="C109">
        <v>8720</v>
      </c>
      <c r="D109">
        <v>11219</v>
      </c>
    </row>
    <row r="110" spans="1:4" x14ac:dyDescent="0.25">
      <c r="A110">
        <v>109</v>
      </c>
      <c r="B110">
        <v>11704</v>
      </c>
      <c r="C110">
        <v>9422</v>
      </c>
      <c r="D110">
        <v>9795</v>
      </c>
    </row>
    <row r="111" spans="1:4" x14ac:dyDescent="0.25">
      <c r="A111">
        <v>110</v>
      </c>
      <c r="B111">
        <v>12563</v>
      </c>
      <c r="C111">
        <v>10259</v>
      </c>
      <c r="D111">
        <v>12527</v>
      </c>
    </row>
    <row r="112" spans="1:4" x14ac:dyDescent="0.25">
      <c r="A112">
        <v>111</v>
      </c>
      <c r="B112">
        <v>10929</v>
      </c>
      <c r="C112">
        <v>8972</v>
      </c>
      <c r="D112">
        <v>11011</v>
      </c>
    </row>
    <row r="113" spans="1:4" x14ac:dyDescent="0.25">
      <c r="A113">
        <v>112</v>
      </c>
      <c r="B113">
        <v>14334</v>
      </c>
      <c r="C113">
        <v>7933</v>
      </c>
      <c r="D113">
        <v>9724</v>
      </c>
    </row>
    <row r="114" spans="1:4" x14ac:dyDescent="0.25">
      <c r="A114">
        <v>113</v>
      </c>
      <c r="B114">
        <v>12767</v>
      </c>
      <c r="C114">
        <v>8397</v>
      </c>
      <c r="D114">
        <v>13540</v>
      </c>
    </row>
    <row r="115" spans="1:4" x14ac:dyDescent="0.25">
      <c r="A115">
        <v>114</v>
      </c>
      <c r="B115">
        <v>0</v>
      </c>
      <c r="C115">
        <v>0</v>
      </c>
      <c r="D115">
        <v>0</v>
      </c>
    </row>
    <row r="116" spans="1:4" x14ac:dyDescent="0.25">
      <c r="A116">
        <v>115</v>
      </c>
      <c r="B116">
        <v>13229</v>
      </c>
      <c r="C116">
        <v>8342</v>
      </c>
      <c r="D116">
        <v>12784</v>
      </c>
    </row>
    <row r="117" spans="1:4" x14ac:dyDescent="0.25">
      <c r="A117">
        <v>116</v>
      </c>
      <c r="B117">
        <v>14801</v>
      </c>
      <c r="C117">
        <v>8566</v>
      </c>
      <c r="D117">
        <v>9835</v>
      </c>
    </row>
    <row r="118" spans="1:4" x14ac:dyDescent="0.25">
      <c r="A118">
        <v>117</v>
      </c>
      <c r="B118">
        <v>11997</v>
      </c>
      <c r="C118">
        <v>8401</v>
      </c>
      <c r="D118">
        <v>11041</v>
      </c>
    </row>
    <row r="119" spans="1:4" x14ac:dyDescent="0.25">
      <c r="A119">
        <v>118</v>
      </c>
      <c r="B119">
        <v>13783</v>
      </c>
      <c r="C119">
        <v>9153</v>
      </c>
      <c r="D119">
        <v>12520</v>
      </c>
    </row>
    <row r="120" spans="1:4" x14ac:dyDescent="0.25">
      <c r="A120">
        <v>119</v>
      </c>
      <c r="B120">
        <v>11887</v>
      </c>
      <c r="C120">
        <v>9201</v>
      </c>
      <c r="D120">
        <v>12676</v>
      </c>
    </row>
    <row r="121" spans="1:4" x14ac:dyDescent="0.25">
      <c r="A121">
        <v>120</v>
      </c>
      <c r="B121">
        <v>13370</v>
      </c>
      <c r="C121">
        <v>7705</v>
      </c>
      <c r="D121">
        <v>10874</v>
      </c>
    </row>
    <row r="122" spans="1:4" x14ac:dyDescent="0.25">
      <c r="A122">
        <v>121</v>
      </c>
      <c r="B122">
        <v>0</v>
      </c>
      <c r="C122">
        <v>0</v>
      </c>
      <c r="D122">
        <v>0</v>
      </c>
    </row>
    <row r="123" spans="1:4" x14ac:dyDescent="0.25">
      <c r="A123">
        <v>122</v>
      </c>
      <c r="B123">
        <v>0</v>
      </c>
      <c r="C123">
        <v>0</v>
      </c>
      <c r="D123">
        <v>0</v>
      </c>
    </row>
    <row r="124" spans="1:4" x14ac:dyDescent="0.25">
      <c r="A124">
        <v>123</v>
      </c>
      <c r="B124">
        <v>0</v>
      </c>
      <c r="C124">
        <v>0</v>
      </c>
      <c r="D124">
        <v>0</v>
      </c>
    </row>
    <row r="125" spans="1:4" x14ac:dyDescent="0.25">
      <c r="A125">
        <v>124</v>
      </c>
      <c r="B125">
        <v>14516</v>
      </c>
      <c r="C125">
        <v>9461</v>
      </c>
      <c r="D125">
        <v>12558</v>
      </c>
    </row>
    <row r="126" spans="1:4" x14ac:dyDescent="0.25">
      <c r="A126">
        <v>125</v>
      </c>
      <c r="B126">
        <v>14918</v>
      </c>
      <c r="C126">
        <v>8971</v>
      </c>
      <c r="D126">
        <v>11686</v>
      </c>
    </row>
    <row r="127" spans="1:4" x14ac:dyDescent="0.25">
      <c r="A127">
        <v>126</v>
      </c>
      <c r="B127">
        <v>14808</v>
      </c>
      <c r="C127">
        <v>8482</v>
      </c>
      <c r="D127">
        <v>11569</v>
      </c>
    </row>
    <row r="128" spans="1:4" x14ac:dyDescent="0.25">
      <c r="A128">
        <v>127</v>
      </c>
      <c r="B128">
        <v>14252</v>
      </c>
      <c r="C128">
        <v>8451</v>
      </c>
      <c r="D128">
        <v>11373</v>
      </c>
    </row>
    <row r="129" spans="1:4" x14ac:dyDescent="0.25">
      <c r="A129">
        <v>128</v>
      </c>
      <c r="B129">
        <v>0</v>
      </c>
      <c r="C129">
        <v>0</v>
      </c>
      <c r="D129">
        <v>0</v>
      </c>
    </row>
    <row r="130" spans="1:4" x14ac:dyDescent="0.25">
      <c r="A130">
        <v>129</v>
      </c>
      <c r="B130">
        <v>12873</v>
      </c>
      <c r="C130">
        <v>7400</v>
      </c>
      <c r="D130">
        <v>11880</v>
      </c>
    </row>
    <row r="131" spans="1:4" x14ac:dyDescent="0.25">
      <c r="A131">
        <v>130</v>
      </c>
      <c r="B131">
        <v>14045</v>
      </c>
      <c r="C131">
        <v>8340</v>
      </c>
      <c r="D131">
        <v>10665</v>
      </c>
    </row>
    <row r="132" spans="1:4" x14ac:dyDescent="0.25">
      <c r="A132">
        <v>131</v>
      </c>
      <c r="B132">
        <v>16969</v>
      </c>
      <c r="C132">
        <v>8069</v>
      </c>
      <c r="D132">
        <v>12125</v>
      </c>
    </row>
    <row r="133" spans="1:4" x14ac:dyDescent="0.25">
      <c r="A133">
        <v>132</v>
      </c>
      <c r="B133">
        <v>12356</v>
      </c>
      <c r="C133">
        <v>8592</v>
      </c>
      <c r="D133">
        <v>11234</v>
      </c>
    </row>
    <row r="134" spans="1:4" x14ac:dyDescent="0.25">
      <c r="A134">
        <v>133</v>
      </c>
      <c r="B134">
        <v>13905</v>
      </c>
      <c r="C134">
        <v>10223</v>
      </c>
      <c r="D134">
        <v>11053</v>
      </c>
    </row>
    <row r="135" spans="1:4" x14ac:dyDescent="0.25">
      <c r="A135">
        <v>134</v>
      </c>
      <c r="B135">
        <v>12488</v>
      </c>
      <c r="C135">
        <v>8894</v>
      </c>
      <c r="D135">
        <v>10275</v>
      </c>
    </row>
    <row r="136" spans="1:4" x14ac:dyDescent="0.25">
      <c r="A136">
        <v>135</v>
      </c>
      <c r="B136">
        <v>0</v>
      </c>
      <c r="C136">
        <v>0</v>
      </c>
      <c r="D136">
        <v>0</v>
      </c>
    </row>
    <row r="137" spans="1:4" x14ac:dyDescent="0.25">
      <c r="A137">
        <v>136</v>
      </c>
      <c r="B137">
        <v>0</v>
      </c>
      <c r="C137">
        <v>0</v>
      </c>
      <c r="D137">
        <v>0</v>
      </c>
    </row>
    <row r="138" spans="1:4" x14ac:dyDescent="0.25">
      <c r="A138">
        <v>137</v>
      </c>
      <c r="B138">
        <v>14662</v>
      </c>
      <c r="C138">
        <v>8001</v>
      </c>
      <c r="D138">
        <v>10844</v>
      </c>
    </row>
    <row r="139" spans="1:4" x14ac:dyDescent="0.25">
      <c r="A139">
        <v>138</v>
      </c>
      <c r="B139">
        <v>14251</v>
      </c>
      <c r="C139">
        <v>9549</v>
      </c>
      <c r="D139">
        <v>11899</v>
      </c>
    </row>
    <row r="140" spans="1:4" x14ac:dyDescent="0.25">
      <c r="A140">
        <v>139</v>
      </c>
      <c r="B140">
        <v>12842</v>
      </c>
      <c r="C140">
        <v>8442</v>
      </c>
      <c r="D140">
        <v>12749</v>
      </c>
    </row>
    <row r="141" spans="1:4" x14ac:dyDescent="0.25">
      <c r="A141">
        <v>140</v>
      </c>
      <c r="B141">
        <v>16302</v>
      </c>
      <c r="C141">
        <v>7434</v>
      </c>
      <c r="D141">
        <v>10805</v>
      </c>
    </row>
    <row r="142" spans="1:4" x14ac:dyDescent="0.25">
      <c r="A142">
        <v>141</v>
      </c>
      <c r="B142">
        <v>13008</v>
      </c>
      <c r="C142">
        <v>9179</v>
      </c>
      <c r="D142">
        <v>10471</v>
      </c>
    </row>
    <row r="143" spans="1:4" x14ac:dyDescent="0.25">
      <c r="A143">
        <v>142</v>
      </c>
      <c r="B143">
        <v>0</v>
      </c>
      <c r="C143">
        <v>0</v>
      </c>
      <c r="D143">
        <v>0</v>
      </c>
    </row>
    <row r="144" spans="1:4" x14ac:dyDescent="0.25">
      <c r="A144">
        <v>143</v>
      </c>
      <c r="B144">
        <v>14500</v>
      </c>
      <c r="C144">
        <v>8545</v>
      </c>
      <c r="D144">
        <v>10159</v>
      </c>
    </row>
    <row r="145" spans="1:4" x14ac:dyDescent="0.25">
      <c r="A145">
        <v>144</v>
      </c>
      <c r="B145">
        <v>13490</v>
      </c>
      <c r="C145">
        <v>7961</v>
      </c>
      <c r="D145">
        <v>10909</v>
      </c>
    </row>
    <row r="146" spans="1:4" x14ac:dyDescent="0.25">
      <c r="A146">
        <v>145</v>
      </c>
      <c r="B146">
        <v>11391</v>
      </c>
      <c r="C146">
        <v>8257</v>
      </c>
      <c r="D146">
        <v>9087</v>
      </c>
    </row>
    <row r="147" spans="1:4" x14ac:dyDescent="0.25">
      <c r="A147">
        <v>146</v>
      </c>
      <c r="B147">
        <v>0</v>
      </c>
      <c r="C147">
        <v>0</v>
      </c>
      <c r="D147">
        <v>0</v>
      </c>
    </row>
    <row r="148" spans="1:4" x14ac:dyDescent="0.25">
      <c r="A148">
        <v>147</v>
      </c>
      <c r="B148">
        <v>12725</v>
      </c>
      <c r="C148">
        <v>9484</v>
      </c>
      <c r="D148">
        <v>11831</v>
      </c>
    </row>
    <row r="149" spans="1:4" x14ac:dyDescent="0.25">
      <c r="A149">
        <v>148</v>
      </c>
      <c r="B149">
        <v>0</v>
      </c>
      <c r="C149">
        <v>0</v>
      </c>
      <c r="D149">
        <v>0</v>
      </c>
    </row>
    <row r="150" spans="1:4" x14ac:dyDescent="0.25">
      <c r="A150">
        <v>149</v>
      </c>
      <c r="B150">
        <v>0</v>
      </c>
      <c r="C150">
        <v>0</v>
      </c>
      <c r="D150">
        <v>0</v>
      </c>
    </row>
    <row r="151" spans="1:4" x14ac:dyDescent="0.25">
      <c r="A151">
        <v>150</v>
      </c>
      <c r="B151">
        <v>0</v>
      </c>
      <c r="C151">
        <v>0</v>
      </c>
      <c r="D151">
        <v>0</v>
      </c>
    </row>
    <row r="152" spans="1:4" x14ac:dyDescent="0.25">
      <c r="A152">
        <v>151</v>
      </c>
      <c r="B152">
        <v>0</v>
      </c>
      <c r="C152">
        <v>0</v>
      </c>
      <c r="D152">
        <v>0</v>
      </c>
    </row>
    <row r="153" spans="1:4" x14ac:dyDescent="0.25">
      <c r="A153">
        <v>152</v>
      </c>
      <c r="B153">
        <v>0</v>
      </c>
      <c r="C153">
        <v>0</v>
      </c>
      <c r="D153">
        <v>0</v>
      </c>
    </row>
    <row r="154" spans="1:4" x14ac:dyDescent="0.25">
      <c r="A154">
        <v>153</v>
      </c>
      <c r="B154">
        <v>0</v>
      </c>
      <c r="C154">
        <v>0</v>
      </c>
      <c r="D154">
        <v>0</v>
      </c>
    </row>
    <row r="155" spans="1:4" x14ac:dyDescent="0.25">
      <c r="A155">
        <v>154</v>
      </c>
      <c r="B155">
        <v>0</v>
      </c>
      <c r="C155">
        <v>0</v>
      </c>
      <c r="D155">
        <v>0</v>
      </c>
    </row>
    <row r="156" spans="1:4" x14ac:dyDescent="0.25">
      <c r="A156">
        <v>155</v>
      </c>
      <c r="B156">
        <v>0</v>
      </c>
      <c r="C156">
        <v>0</v>
      </c>
      <c r="D156">
        <v>0</v>
      </c>
    </row>
    <row r="157" spans="1:4" x14ac:dyDescent="0.25">
      <c r="A157">
        <v>156</v>
      </c>
      <c r="B157">
        <v>0</v>
      </c>
      <c r="C157">
        <v>0</v>
      </c>
      <c r="D157">
        <v>0</v>
      </c>
    </row>
    <row r="158" spans="1:4" x14ac:dyDescent="0.25">
      <c r="A158">
        <v>157</v>
      </c>
      <c r="B158">
        <v>13234</v>
      </c>
      <c r="C158">
        <v>9247</v>
      </c>
      <c r="D158">
        <v>11226</v>
      </c>
    </row>
    <row r="159" spans="1:4" x14ac:dyDescent="0.25">
      <c r="A159">
        <v>158</v>
      </c>
      <c r="B159">
        <v>11775</v>
      </c>
      <c r="C159">
        <v>8221</v>
      </c>
      <c r="D159">
        <v>10839</v>
      </c>
    </row>
    <row r="160" spans="1:4" x14ac:dyDescent="0.25">
      <c r="A160">
        <v>159</v>
      </c>
      <c r="B160">
        <v>14310</v>
      </c>
      <c r="C160">
        <v>7276</v>
      </c>
      <c r="D160">
        <v>11567</v>
      </c>
    </row>
    <row r="161" spans="1:4" x14ac:dyDescent="0.25">
      <c r="A161">
        <v>160</v>
      </c>
      <c r="B161">
        <v>0</v>
      </c>
      <c r="C161">
        <v>0</v>
      </c>
      <c r="D161">
        <v>0</v>
      </c>
    </row>
    <row r="162" spans="1:4" x14ac:dyDescent="0.25">
      <c r="A162">
        <v>161</v>
      </c>
      <c r="B162">
        <v>13053</v>
      </c>
      <c r="C162">
        <v>9495</v>
      </c>
      <c r="D162">
        <v>9000</v>
      </c>
    </row>
    <row r="163" spans="1:4" x14ac:dyDescent="0.25">
      <c r="A163">
        <v>162</v>
      </c>
      <c r="B163">
        <v>13410</v>
      </c>
      <c r="C163">
        <v>8135</v>
      </c>
      <c r="D163">
        <v>10853</v>
      </c>
    </row>
    <row r="164" spans="1:4" x14ac:dyDescent="0.25">
      <c r="A164">
        <v>163</v>
      </c>
      <c r="B164">
        <v>0</v>
      </c>
      <c r="C164">
        <v>0</v>
      </c>
      <c r="D164">
        <v>0</v>
      </c>
    </row>
    <row r="165" spans="1:4" x14ac:dyDescent="0.25">
      <c r="A165">
        <v>164</v>
      </c>
      <c r="B165">
        <v>13996</v>
      </c>
      <c r="C165">
        <v>8494</v>
      </c>
      <c r="D165">
        <v>10780</v>
      </c>
    </row>
    <row r="166" spans="1:4" x14ac:dyDescent="0.25">
      <c r="A166">
        <v>165</v>
      </c>
      <c r="B166">
        <v>15410</v>
      </c>
      <c r="C166">
        <v>9602</v>
      </c>
      <c r="D166">
        <v>11422</v>
      </c>
    </row>
    <row r="167" spans="1:4" x14ac:dyDescent="0.25">
      <c r="A167">
        <v>166</v>
      </c>
      <c r="B167">
        <v>12842</v>
      </c>
      <c r="C167">
        <v>7770</v>
      </c>
      <c r="D167">
        <v>10306</v>
      </c>
    </row>
    <row r="168" spans="1:4" x14ac:dyDescent="0.25">
      <c r="A168">
        <v>167</v>
      </c>
      <c r="B168">
        <v>11252</v>
      </c>
      <c r="C168">
        <v>8123</v>
      </c>
      <c r="D168">
        <v>11468</v>
      </c>
    </row>
    <row r="169" spans="1:4" x14ac:dyDescent="0.25">
      <c r="A169">
        <v>168</v>
      </c>
      <c r="B169">
        <v>10998</v>
      </c>
      <c r="C169">
        <v>8478</v>
      </c>
      <c r="D169">
        <v>11706</v>
      </c>
    </row>
    <row r="170" spans="1:4" x14ac:dyDescent="0.25">
      <c r="A170">
        <v>169</v>
      </c>
      <c r="B170">
        <v>12494</v>
      </c>
      <c r="C170">
        <v>9903</v>
      </c>
      <c r="D170">
        <v>11255</v>
      </c>
    </row>
    <row r="171" spans="1:4" x14ac:dyDescent="0.25">
      <c r="A171">
        <v>170</v>
      </c>
      <c r="B171">
        <v>0</v>
      </c>
      <c r="C171">
        <v>0</v>
      </c>
      <c r="D171">
        <v>0</v>
      </c>
    </row>
    <row r="172" spans="1:4" x14ac:dyDescent="0.25">
      <c r="A172">
        <v>171</v>
      </c>
      <c r="B172">
        <v>14417</v>
      </c>
      <c r="C172">
        <v>8096</v>
      </c>
      <c r="D172">
        <v>10180</v>
      </c>
    </row>
    <row r="173" spans="1:4" x14ac:dyDescent="0.25">
      <c r="A173">
        <v>172</v>
      </c>
      <c r="B173">
        <v>14804</v>
      </c>
      <c r="C173">
        <v>7584</v>
      </c>
      <c r="D173">
        <v>9242</v>
      </c>
    </row>
    <row r="174" spans="1:4" x14ac:dyDescent="0.25">
      <c r="A174">
        <v>173</v>
      </c>
      <c r="B174">
        <v>11457</v>
      </c>
      <c r="C174">
        <v>8329</v>
      </c>
      <c r="D174">
        <v>12055</v>
      </c>
    </row>
    <row r="175" spans="1:4" x14ac:dyDescent="0.25">
      <c r="A175">
        <v>174</v>
      </c>
      <c r="B175">
        <v>14108</v>
      </c>
      <c r="C175">
        <v>9366</v>
      </c>
      <c r="D175">
        <v>13019</v>
      </c>
    </row>
    <row r="176" spans="1:4" x14ac:dyDescent="0.25">
      <c r="A176">
        <v>175</v>
      </c>
      <c r="B176">
        <v>15040</v>
      </c>
      <c r="C176">
        <v>9399</v>
      </c>
      <c r="D176">
        <v>12447</v>
      </c>
    </row>
    <row r="177" spans="1:4" x14ac:dyDescent="0.25">
      <c r="A177">
        <v>176</v>
      </c>
      <c r="B177">
        <v>15469</v>
      </c>
      <c r="C177">
        <v>7555</v>
      </c>
      <c r="D177">
        <v>11325</v>
      </c>
    </row>
    <row r="178" spans="1:4" x14ac:dyDescent="0.25">
      <c r="A178">
        <v>177</v>
      </c>
      <c r="B178">
        <v>0</v>
      </c>
      <c r="C178">
        <v>0</v>
      </c>
      <c r="D178">
        <v>0</v>
      </c>
    </row>
    <row r="179" spans="1:4" x14ac:dyDescent="0.25">
      <c r="A179">
        <v>178</v>
      </c>
      <c r="B179">
        <v>11024</v>
      </c>
      <c r="C179">
        <v>7138</v>
      </c>
      <c r="D179">
        <v>11193</v>
      </c>
    </row>
    <row r="180" spans="1:4" x14ac:dyDescent="0.25">
      <c r="A180">
        <v>179</v>
      </c>
      <c r="B180">
        <v>13639</v>
      </c>
      <c r="C180">
        <v>8650</v>
      </c>
      <c r="D180">
        <v>10134</v>
      </c>
    </row>
    <row r="181" spans="1:4" x14ac:dyDescent="0.25">
      <c r="A181">
        <v>180</v>
      </c>
      <c r="B181">
        <v>12574</v>
      </c>
      <c r="C181">
        <v>9012</v>
      </c>
      <c r="D181">
        <v>10009</v>
      </c>
    </row>
    <row r="182" spans="1:4" x14ac:dyDescent="0.25">
      <c r="A182">
        <v>181</v>
      </c>
      <c r="B182">
        <v>14136</v>
      </c>
      <c r="C182">
        <v>9586</v>
      </c>
      <c r="D182">
        <v>11418</v>
      </c>
    </row>
    <row r="183" spans="1:4" x14ac:dyDescent="0.25">
      <c r="A183">
        <v>182</v>
      </c>
      <c r="B183">
        <v>14158</v>
      </c>
      <c r="C183">
        <v>8666</v>
      </c>
      <c r="D183">
        <v>11342</v>
      </c>
    </row>
    <row r="184" spans="1:4" x14ac:dyDescent="0.25">
      <c r="A184">
        <v>183</v>
      </c>
      <c r="B184">
        <v>10908</v>
      </c>
      <c r="C184">
        <v>6772</v>
      </c>
      <c r="D184">
        <v>9372</v>
      </c>
    </row>
    <row r="185" spans="1:4" x14ac:dyDescent="0.25">
      <c r="A185">
        <v>184</v>
      </c>
      <c r="B185">
        <v>0</v>
      </c>
      <c r="C185">
        <v>0</v>
      </c>
      <c r="D185">
        <v>0</v>
      </c>
    </row>
    <row r="186" spans="1:4" x14ac:dyDescent="0.25">
      <c r="A186">
        <v>185</v>
      </c>
      <c r="B186">
        <v>11188</v>
      </c>
      <c r="C186">
        <v>8318</v>
      </c>
      <c r="D186">
        <v>10067</v>
      </c>
    </row>
    <row r="187" spans="1:4" x14ac:dyDescent="0.25">
      <c r="A187">
        <v>186</v>
      </c>
      <c r="B187">
        <v>14018</v>
      </c>
      <c r="C187">
        <v>8748</v>
      </c>
      <c r="D187">
        <v>11633</v>
      </c>
    </row>
    <row r="188" spans="1:4" x14ac:dyDescent="0.25">
      <c r="A188">
        <v>187</v>
      </c>
      <c r="B188">
        <v>13813</v>
      </c>
      <c r="C188">
        <v>7963</v>
      </c>
      <c r="D188">
        <v>11077</v>
      </c>
    </row>
    <row r="189" spans="1:4" x14ac:dyDescent="0.25">
      <c r="A189">
        <v>188</v>
      </c>
      <c r="B189">
        <v>12806</v>
      </c>
      <c r="C189">
        <v>8697</v>
      </c>
      <c r="D189">
        <v>11270</v>
      </c>
    </row>
    <row r="190" spans="1:4" x14ac:dyDescent="0.25">
      <c r="A190">
        <v>189</v>
      </c>
      <c r="B190">
        <v>13018</v>
      </c>
      <c r="C190">
        <v>8781</v>
      </c>
      <c r="D190">
        <v>10251</v>
      </c>
    </row>
    <row r="191" spans="1:4" x14ac:dyDescent="0.25">
      <c r="A191">
        <v>190</v>
      </c>
      <c r="B191">
        <v>12354</v>
      </c>
      <c r="C191">
        <v>8852</v>
      </c>
      <c r="D191">
        <v>10525</v>
      </c>
    </row>
    <row r="192" spans="1:4" x14ac:dyDescent="0.25">
      <c r="A192">
        <v>191</v>
      </c>
      <c r="B192">
        <v>0</v>
      </c>
      <c r="C192">
        <v>0</v>
      </c>
      <c r="D192">
        <v>0</v>
      </c>
    </row>
    <row r="193" spans="1:4" x14ac:dyDescent="0.25">
      <c r="A193">
        <v>192</v>
      </c>
      <c r="B193">
        <v>13750</v>
      </c>
      <c r="C193">
        <v>8628</v>
      </c>
      <c r="D193">
        <v>9886</v>
      </c>
    </row>
    <row r="194" spans="1:4" x14ac:dyDescent="0.25">
      <c r="A194">
        <v>193</v>
      </c>
      <c r="B194">
        <v>11351</v>
      </c>
      <c r="C194">
        <v>9650</v>
      </c>
      <c r="D194">
        <v>9417</v>
      </c>
    </row>
    <row r="195" spans="1:4" x14ac:dyDescent="0.25">
      <c r="A195">
        <v>194</v>
      </c>
      <c r="B195">
        <v>12605</v>
      </c>
      <c r="C195">
        <v>9862</v>
      </c>
      <c r="D195">
        <v>10343</v>
      </c>
    </row>
    <row r="196" spans="1:4" x14ac:dyDescent="0.25">
      <c r="A196">
        <v>195</v>
      </c>
      <c r="B196">
        <v>13316</v>
      </c>
      <c r="C196">
        <v>9168</v>
      </c>
      <c r="D196">
        <v>11208</v>
      </c>
    </row>
    <row r="197" spans="1:4" x14ac:dyDescent="0.25">
      <c r="A197">
        <v>196</v>
      </c>
      <c r="B197">
        <v>12301</v>
      </c>
      <c r="C197">
        <v>8676</v>
      </c>
      <c r="D197">
        <v>11584</v>
      </c>
    </row>
    <row r="198" spans="1:4" x14ac:dyDescent="0.25">
      <c r="A198">
        <v>197</v>
      </c>
      <c r="B198">
        <v>11575</v>
      </c>
      <c r="C198">
        <v>9627</v>
      </c>
      <c r="D198">
        <v>10207</v>
      </c>
    </row>
    <row r="199" spans="1:4" x14ac:dyDescent="0.25">
      <c r="A199">
        <v>198</v>
      </c>
      <c r="B199">
        <v>0</v>
      </c>
      <c r="C199">
        <v>0</v>
      </c>
      <c r="D199">
        <v>0</v>
      </c>
    </row>
    <row r="200" spans="1:4" x14ac:dyDescent="0.25">
      <c r="A200">
        <v>199</v>
      </c>
      <c r="B200">
        <v>15586</v>
      </c>
      <c r="C200">
        <v>8029</v>
      </c>
      <c r="D200">
        <v>10294</v>
      </c>
    </row>
    <row r="201" spans="1:4" x14ac:dyDescent="0.25">
      <c r="A201">
        <v>200</v>
      </c>
      <c r="B201">
        <v>12337</v>
      </c>
      <c r="C201">
        <v>8446</v>
      </c>
      <c r="D201">
        <v>10231</v>
      </c>
    </row>
    <row r="202" spans="1:4" x14ac:dyDescent="0.25">
      <c r="A202">
        <v>201</v>
      </c>
      <c r="B202">
        <v>12193</v>
      </c>
      <c r="C202">
        <v>7017</v>
      </c>
      <c r="D202">
        <v>11090</v>
      </c>
    </row>
    <row r="203" spans="1:4" x14ac:dyDescent="0.25">
      <c r="A203">
        <v>202</v>
      </c>
      <c r="B203">
        <v>9748</v>
      </c>
      <c r="C203">
        <v>8374</v>
      </c>
      <c r="D203">
        <v>12340</v>
      </c>
    </row>
    <row r="204" spans="1:4" x14ac:dyDescent="0.25">
      <c r="A204">
        <v>203</v>
      </c>
      <c r="B204">
        <v>11329</v>
      </c>
      <c r="C204">
        <v>7868</v>
      </c>
      <c r="D204">
        <v>11318</v>
      </c>
    </row>
    <row r="205" spans="1:4" x14ac:dyDescent="0.25">
      <c r="A205">
        <v>204</v>
      </c>
      <c r="B205">
        <v>11849</v>
      </c>
      <c r="C205">
        <v>8288</v>
      </c>
      <c r="D205">
        <v>11782</v>
      </c>
    </row>
    <row r="206" spans="1:4" x14ac:dyDescent="0.25">
      <c r="A206">
        <v>205</v>
      </c>
      <c r="B206">
        <v>0</v>
      </c>
      <c r="C206">
        <v>0</v>
      </c>
      <c r="D206">
        <v>0</v>
      </c>
    </row>
    <row r="207" spans="1:4" x14ac:dyDescent="0.25">
      <c r="A207">
        <v>206</v>
      </c>
      <c r="B207">
        <v>13163</v>
      </c>
      <c r="C207">
        <v>8184</v>
      </c>
      <c r="D207">
        <v>9997</v>
      </c>
    </row>
    <row r="208" spans="1:4" x14ac:dyDescent="0.25">
      <c r="A208">
        <v>207</v>
      </c>
      <c r="B208">
        <v>11582</v>
      </c>
      <c r="C208">
        <v>7960</v>
      </c>
      <c r="D208">
        <v>10114</v>
      </c>
    </row>
    <row r="209" spans="1:4" x14ac:dyDescent="0.25">
      <c r="A209">
        <v>208</v>
      </c>
      <c r="B209">
        <v>15893</v>
      </c>
      <c r="C209">
        <v>6780</v>
      </c>
      <c r="D209">
        <v>10500</v>
      </c>
    </row>
    <row r="210" spans="1:4" x14ac:dyDescent="0.25">
      <c r="A210">
        <v>209</v>
      </c>
      <c r="B210">
        <v>11706</v>
      </c>
      <c r="C210">
        <v>8918</v>
      </c>
      <c r="D210">
        <v>11261</v>
      </c>
    </row>
    <row r="211" spans="1:4" x14ac:dyDescent="0.25">
      <c r="A211">
        <v>210</v>
      </c>
      <c r="B211">
        <v>12864</v>
      </c>
      <c r="C211">
        <v>7228</v>
      </c>
      <c r="D211">
        <v>12039</v>
      </c>
    </row>
    <row r="212" spans="1:4" x14ac:dyDescent="0.25">
      <c r="A212">
        <v>211</v>
      </c>
      <c r="B212">
        <v>0</v>
      </c>
      <c r="C212">
        <v>0</v>
      </c>
      <c r="D212">
        <v>0</v>
      </c>
    </row>
    <row r="213" spans="1:4" x14ac:dyDescent="0.25">
      <c r="A213">
        <v>212</v>
      </c>
      <c r="B213">
        <v>0</v>
      </c>
      <c r="C213">
        <v>0</v>
      </c>
      <c r="D213">
        <v>0</v>
      </c>
    </row>
    <row r="214" spans="1:4" x14ac:dyDescent="0.25">
      <c r="A214">
        <v>213</v>
      </c>
      <c r="B214">
        <v>12525</v>
      </c>
      <c r="C214">
        <v>6716</v>
      </c>
      <c r="D214">
        <v>12055</v>
      </c>
    </row>
    <row r="215" spans="1:4" x14ac:dyDescent="0.25">
      <c r="A215">
        <v>214</v>
      </c>
      <c r="B215">
        <v>12539</v>
      </c>
      <c r="C215">
        <v>7937</v>
      </c>
      <c r="D215">
        <v>12684</v>
      </c>
    </row>
    <row r="216" spans="1:4" x14ac:dyDescent="0.25">
      <c r="A216">
        <v>215</v>
      </c>
      <c r="B216">
        <v>12220</v>
      </c>
      <c r="C216">
        <v>9306</v>
      </c>
      <c r="D216">
        <v>11139</v>
      </c>
    </row>
    <row r="217" spans="1:4" x14ac:dyDescent="0.25">
      <c r="A217">
        <v>216</v>
      </c>
      <c r="B217">
        <v>12362</v>
      </c>
      <c r="C217">
        <v>9566</v>
      </c>
      <c r="D217">
        <v>10484</v>
      </c>
    </row>
    <row r="218" spans="1:4" x14ac:dyDescent="0.25">
      <c r="A218">
        <v>217</v>
      </c>
      <c r="B218">
        <v>13555</v>
      </c>
      <c r="C218">
        <v>8104</v>
      </c>
      <c r="D218">
        <v>12039</v>
      </c>
    </row>
    <row r="219" spans="1:4" x14ac:dyDescent="0.25">
      <c r="A219">
        <v>218</v>
      </c>
      <c r="B219">
        <v>14223</v>
      </c>
      <c r="C219">
        <v>9183</v>
      </c>
      <c r="D219">
        <v>12071</v>
      </c>
    </row>
    <row r="220" spans="1:4" x14ac:dyDescent="0.25">
      <c r="A220">
        <v>219</v>
      </c>
      <c r="B220">
        <v>0</v>
      </c>
      <c r="C220">
        <v>0</v>
      </c>
      <c r="D220">
        <v>0</v>
      </c>
    </row>
    <row r="221" spans="1:4" x14ac:dyDescent="0.25">
      <c r="A221">
        <v>220</v>
      </c>
      <c r="B221">
        <v>0</v>
      </c>
      <c r="C221">
        <v>0</v>
      </c>
      <c r="D221">
        <v>0</v>
      </c>
    </row>
    <row r="222" spans="1:4" x14ac:dyDescent="0.25">
      <c r="A222">
        <v>221</v>
      </c>
      <c r="B222">
        <v>0</v>
      </c>
      <c r="C222">
        <v>0</v>
      </c>
      <c r="D222">
        <v>0</v>
      </c>
    </row>
    <row r="223" spans="1:4" x14ac:dyDescent="0.25">
      <c r="A223">
        <v>222</v>
      </c>
      <c r="B223">
        <v>0</v>
      </c>
      <c r="C223">
        <v>0</v>
      </c>
      <c r="D223">
        <v>0</v>
      </c>
    </row>
    <row r="224" spans="1:4" x14ac:dyDescent="0.25">
      <c r="A224">
        <v>223</v>
      </c>
      <c r="B224">
        <v>0</v>
      </c>
      <c r="C224">
        <v>0</v>
      </c>
      <c r="D224">
        <v>0</v>
      </c>
    </row>
    <row r="225" spans="1:4" x14ac:dyDescent="0.25">
      <c r="A225">
        <v>224</v>
      </c>
      <c r="B225">
        <v>0</v>
      </c>
      <c r="C225">
        <v>0</v>
      </c>
      <c r="D225">
        <v>0</v>
      </c>
    </row>
    <row r="226" spans="1:4" x14ac:dyDescent="0.25">
      <c r="A226">
        <v>225</v>
      </c>
      <c r="B226">
        <v>0</v>
      </c>
      <c r="C226">
        <v>0</v>
      </c>
      <c r="D226">
        <v>0</v>
      </c>
    </row>
    <row r="227" spans="1:4" x14ac:dyDescent="0.25">
      <c r="A227">
        <v>226</v>
      </c>
      <c r="B227">
        <v>0</v>
      </c>
      <c r="C227">
        <v>0</v>
      </c>
      <c r="D227">
        <v>0</v>
      </c>
    </row>
    <row r="228" spans="1:4" x14ac:dyDescent="0.25">
      <c r="A228">
        <v>227</v>
      </c>
      <c r="B228">
        <v>12070</v>
      </c>
      <c r="C228">
        <v>7925</v>
      </c>
      <c r="D228">
        <v>12111</v>
      </c>
    </row>
    <row r="229" spans="1:4" x14ac:dyDescent="0.25">
      <c r="A229">
        <v>228</v>
      </c>
      <c r="B229">
        <v>15074</v>
      </c>
      <c r="C229">
        <v>8866</v>
      </c>
      <c r="D229">
        <v>10221</v>
      </c>
    </row>
    <row r="230" spans="1:4" x14ac:dyDescent="0.25">
      <c r="A230">
        <v>229</v>
      </c>
      <c r="B230">
        <v>0</v>
      </c>
      <c r="C230">
        <v>0</v>
      </c>
      <c r="D230">
        <v>0</v>
      </c>
    </row>
    <row r="231" spans="1:4" x14ac:dyDescent="0.25">
      <c r="A231">
        <v>230</v>
      </c>
      <c r="B231">
        <v>13319</v>
      </c>
      <c r="C231">
        <v>7986</v>
      </c>
      <c r="D231">
        <v>11133</v>
      </c>
    </row>
    <row r="232" spans="1:4" x14ac:dyDescent="0.25">
      <c r="A232">
        <v>231</v>
      </c>
      <c r="B232">
        <v>13529</v>
      </c>
      <c r="C232">
        <v>8186</v>
      </c>
      <c r="D232">
        <v>11233</v>
      </c>
    </row>
    <row r="233" spans="1:4" x14ac:dyDescent="0.25">
      <c r="A233">
        <v>232</v>
      </c>
      <c r="B233">
        <v>14180</v>
      </c>
      <c r="C233">
        <v>8382</v>
      </c>
      <c r="D233">
        <v>10854</v>
      </c>
    </row>
    <row r="234" spans="1:4" x14ac:dyDescent="0.25">
      <c r="A234">
        <v>233</v>
      </c>
      <c r="B234">
        <v>0</v>
      </c>
      <c r="C234">
        <v>0</v>
      </c>
      <c r="D234">
        <v>0</v>
      </c>
    </row>
    <row r="235" spans="1:4" x14ac:dyDescent="0.25">
      <c r="A235">
        <v>234</v>
      </c>
      <c r="B235">
        <v>0</v>
      </c>
      <c r="C235">
        <v>0</v>
      </c>
      <c r="D235">
        <v>0</v>
      </c>
    </row>
    <row r="236" spans="1:4" x14ac:dyDescent="0.25">
      <c r="A236">
        <v>235</v>
      </c>
      <c r="B236">
        <v>0</v>
      </c>
      <c r="C236">
        <v>0</v>
      </c>
      <c r="D236">
        <v>0</v>
      </c>
    </row>
    <row r="237" spans="1:4" x14ac:dyDescent="0.25">
      <c r="A237">
        <v>236</v>
      </c>
      <c r="B237">
        <v>0</v>
      </c>
      <c r="C237">
        <v>0</v>
      </c>
      <c r="D237">
        <v>0</v>
      </c>
    </row>
    <row r="238" spans="1:4" x14ac:dyDescent="0.25">
      <c r="A238">
        <v>237</v>
      </c>
      <c r="B238">
        <v>0</v>
      </c>
      <c r="C238">
        <v>0</v>
      </c>
      <c r="D238">
        <v>0</v>
      </c>
    </row>
    <row r="239" spans="1:4" x14ac:dyDescent="0.25">
      <c r="A239">
        <v>238</v>
      </c>
      <c r="B239">
        <v>0</v>
      </c>
      <c r="C239">
        <v>0</v>
      </c>
      <c r="D239">
        <v>0</v>
      </c>
    </row>
    <row r="240" spans="1:4" x14ac:dyDescent="0.25">
      <c r="A240">
        <v>239</v>
      </c>
      <c r="B240">
        <v>0</v>
      </c>
      <c r="C240">
        <v>0</v>
      </c>
      <c r="D240">
        <v>0</v>
      </c>
    </row>
    <row r="241" spans="1:4" x14ac:dyDescent="0.25">
      <c r="A241">
        <v>240</v>
      </c>
      <c r="B241">
        <v>0</v>
      </c>
      <c r="C241">
        <v>0</v>
      </c>
      <c r="D241">
        <v>0</v>
      </c>
    </row>
    <row r="242" spans="1:4" x14ac:dyDescent="0.25">
      <c r="A242">
        <v>241</v>
      </c>
      <c r="B242">
        <v>15563</v>
      </c>
      <c r="C242">
        <v>8806</v>
      </c>
      <c r="D242">
        <v>10483</v>
      </c>
    </row>
    <row r="243" spans="1:4" x14ac:dyDescent="0.25">
      <c r="A243">
        <v>242</v>
      </c>
      <c r="B243">
        <v>12351</v>
      </c>
      <c r="C243">
        <v>8450</v>
      </c>
      <c r="D243">
        <v>11445</v>
      </c>
    </row>
    <row r="244" spans="1:4" x14ac:dyDescent="0.25">
      <c r="A244">
        <v>243</v>
      </c>
      <c r="B244">
        <v>11149</v>
      </c>
      <c r="C244">
        <v>8625</v>
      </c>
      <c r="D244">
        <v>10214</v>
      </c>
    </row>
    <row r="245" spans="1:4" x14ac:dyDescent="0.25">
      <c r="A245">
        <v>244</v>
      </c>
      <c r="B245">
        <v>14697</v>
      </c>
      <c r="C245">
        <v>7946</v>
      </c>
      <c r="D245">
        <v>11325</v>
      </c>
    </row>
    <row r="246" spans="1:4" x14ac:dyDescent="0.25">
      <c r="A246">
        <v>245</v>
      </c>
      <c r="B246">
        <v>15390</v>
      </c>
      <c r="C246">
        <v>8784</v>
      </c>
      <c r="D246">
        <v>11320</v>
      </c>
    </row>
    <row r="247" spans="1:4" x14ac:dyDescent="0.25">
      <c r="A247">
        <v>246</v>
      </c>
      <c r="B247">
        <v>11948</v>
      </c>
      <c r="C247">
        <v>7849</v>
      </c>
      <c r="D247">
        <v>11004</v>
      </c>
    </row>
    <row r="248" spans="1:4" x14ac:dyDescent="0.25">
      <c r="A248">
        <v>247</v>
      </c>
      <c r="B248">
        <v>0</v>
      </c>
      <c r="C248">
        <v>0</v>
      </c>
      <c r="D248">
        <v>0</v>
      </c>
    </row>
    <row r="249" spans="1:4" x14ac:dyDescent="0.25">
      <c r="A249">
        <v>248</v>
      </c>
      <c r="B249">
        <v>10869</v>
      </c>
      <c r="C249">
        <v>8961</v>
      </c>
      <c r="D249">
        <v>11660</v>
      </c>
    </row>
    <row r="250" spans="1:4" x14ac:dyDescent="0.25">
      <c r="A250">
        <v>249</v>
      </c>
      <c r="B250">
        <v>14157</v>
      </c>
      <c r="C250">
        <v>8165</v>
      </c>
      <c r="D250">
        <v>10281</v>
      </c>
    </row>
    <row r="251" spans="1:4" x14ac:dyDescent="0.25">
      <c r="A251">
        <v>250</v>
      </c>
      <c r="B251">
        <v>11507</v>
      </c>
      <c r="C251">
        <v>9339</v>
      </c>
      <c r="D251">
        <v>8903</v>
      </c>
    </row>
    <row r="252" spans="1:4" x14ac:dyDescent="0.25">
      <c r="A252">
        <v>251</v>
      </c>
      <c r="B252">
        <v>12952</v>
      </c>
      <c r="C252">
        <v>9398</v>
      </c>
      <c r="D252">
        <v>11962</v>
      </c>
    </row>
    <row r="253" spans="1:4" x14ac:dyDescent="0.25">
      <c r="A253">
        <v>252</v>
      </c>
      <c r="B253">
        <v>13403</v>
      </c>
      <c r="C253">
        <v>7678</v>
      </c>
      <c r="D253">
        <v>11246</v>
      </c>
    </row>
    <row r="254" spans="1:4" x14ac:dyDescent="0.25">
      <c r="A254">
        <v>253</v>
      </c>
      <c r="B254">
        <v>12864</v>
      </c>
      <c r="C254">
        <v>8701</v>
      </c>
      <c r="D254">
        <v>11129</v>
      </c>
    </row>
    <row r="255" spans="1:4" x14ac:dyDescent="0.25">
      <c r="A255">
        <v>254</v>
      </c>
      <c r="B255">
        <v>0</v>
      </c>
      <c r="C255">
        <v>0</v>
      </c>
      <c r="D255">
        <v>0</v>
      </c>
    </row>
    <row r="256" spans="1:4" x14ac:dyDescent="0.25">
      <c r="A256">
        <v>255</v>
      </c>
      <c r="B256">
        <v>14258</v>
      </c>
      <c r="C256">
        <v>7770</v>
      </c>
      <c r="D256">
        <v>9784</v>
      </c>
    </row>
    <row r="257" spans="1:4" x14ac:dyDescent="0.25">
      <c r="A257">
        <v>256</v>
      </c>
      <c r="B257">
        <v>12574</v>
      </c>
      <c r="C257">
        <v>8578</v>
      </c>
      <c r="D257">
        <v>12200</v>
      </c>
    </row>
    <row r="258" spans="1:4" x14ac:dyDescent="0.25">
      <c r="A258">
        <v>257</v>
      </c>
      <c r="B258">
        <v>12284</v>
      </c>
      <c r="C258">
        <v>8608</v>
      </c>
      <c r="D258">
        <v>10195</v>
      </c>
    </row>
    <row r="259" spans="1:4" x14ac:dyDescent="0.25">
      <c r="A259">
        <v>258</v>
      </c>
      <c r="B259">
        <v>13880</v>
      </c>
      <c r="C259">
        <v>8753</v>
      </c>
      <c r="D259">
        <v>12394</v>
      </c>
    </row>
    <row r="260" spans="1:4" x14ac:dyDescent="0.25">
      <c r="A260">
        <v>259</v>
      </c>
      <c r="B260">
        <v>14515</v>
      </c>
      <c r="C260">
        <v>8823</v>
      </c>
      <c r="D260">
        <v>10412</v>
      </c>
    </row>
    <row r="261" spans="1:4" x14ac:dyDescent="0.25">
      <c r="A261">
        <v>260</v>
      </c>
      <c r="B261">
        <v>11166</v>
      </c>
      <c r="C261">
        <v>8296</v>
      </c>
      <c r="D261">
        <v>11695</v>
      </c>
    </row>
    <row r="262" spans="1:4" x14ac:dyDescent="0.25">
      <c r="A262">
        <v>261</v>
      </c>
      <c r="B262">
        <v>0</v>
      </c>
      <c r="C262">
        <v>0</v>
      </c>
      <c r="D262">
        <v>0</v>
      </c>
    </row>
    <row r="263" spans="1:4" x14ac:dyDescent="0.25">
      <c r="A263">
        <v>262</v>
      </c>
      <c r="B263">
        <v>12550</v>
      </c>
      <c r="C263">
        <v>8718</v>
      </c>
      <c r="D263">
        <v>9697</v>
      </c>
    </row>
    <row r="264" spans="1:4" x14ac:dyDescent="0.25">
      <c r="A264">
        <v>263</v>
      </c>
      <c r="B264">
        <v>13157</v>
      </c>
      <c r="C264">
        <v>8025</v>
      </c>
      <c r="D264">
        <v>12185</v>
      </c>
    </row>
    <row r="265" spans="1:4" x14ac:dyDescent="0.25">
      <c r="A265">
        <v>264</v>
      </c>
      <c r="B265">
        <v>11683</v>
      </c>
      <c r="C265">
        <v>9045</v>
      </c>
      <c r="D265">
        <v>11251</v>
      </c>
    </row>
    <row r="266" spans="1:4" x14ac:dyDescent="0.25">
      <c r="A266">
        <v>265</v>
      </c>
      <c r="B266">
        <v>10947</v>
      </c>
      <c r="C266">
        <v>8802</v>
      </c>
      <c r="D266">
        <v>11164</v>
      </c>
    </row>
    <row r="267" spans="1:4" x14ac:dyDescent="0.25">
      <c r="A267">
        <v>266</v>
      </c>
      <c r="B267">
        <v>13379</v>
      </c>
      <c r="C267">
        <v>8550</v>
      </c>
      <c r="D267">
        <v>11732</v>
      </c>
    </row>
    <row r="268" spans="1:4" x14ac:dyDescent="0.25">
      <c r="A268">
        <v>267</v>
      </c>
      <c r="B268">
        <v>13350</v>
      </c>
      <c r="C268">
        <v>8677</v>
      </c>
      <c r="D268">
        <v>10241</v>
      </c>
    </row>
    <row r="269" spans="1:4" x14ac:dyDescent="0.25">
      <c r="A269">
        <v>268</v>
      </c>
      <c r="B269">
        <v>0</v>
      </c>
      <c r="C269">
        <v>0</v>
      </c>
      <c r="D269">
        <v>0</v>
      </c>
    </row>
    <row r="270" spans="1:4" x14ac:dyDescent="0.25">
      <c r="A270">
        <v>269</v>
      </c>
      <c r="B270">
        <v>12584</v>
      </c>
      <c r="C270">
        <v>10403</v>
      </c>
      <c r="D270">
        <v>11465</v>
      </c>
    </row>
    <row r="271" spans="1:4" x14ac:dyDescent="0.25">
      <c r="A271">
        <v>270</v>
      </c>
      <c r="B271">
        <v>12130</v>
      </c>
      <c r="C271">
        <v>9706</v>
      </c>
      <c r="D271">
        <v>13304</v>
      </c>
    </row>
    <row r="272" spans="1:4" x14ac:dyDescent="0.25">
      <c r="A272">
        <v>271</v>
      </c>
      <c r="B272">
        <v>13116</v>
      </c>
      <c r="C272">
        <v>9261</v>
      </c>
      <c r="D272">
        <v>11760</v>
      </c>
    </row>
    <row r="273" spans="1:4" x14ac:dyDescent="0.25">
      <c r="A273">
        <v>272</v>
      </c>
      <c r="B273">
        <v>14837</v>
      </c>
      <c r="C273">
        <v>7802</v>
      </c>
      <c r="D273">
        <v>12141</v>
      </c>
    </row>
    <row r="274" spans="1:4" x14ac:dyDescent="0.25">
      <c r="A274">
        <v>273</v>
      </c>
      <c r="B274">
        <v>11218</v>
      </c>
      <c r="C274">
        <v>8251</v>
      </c>
      <c r="D274">
        <v>12022</v>
      </c>
    </row>
    <row r="275" spans="1:4" x14ac:dyDescent="0.25">
      <c r="A275">
        <v>274</v>
      </c>
      <c r="B275">
        <v>14181</v>
      </c>
      <c r="C275">
        <v>8413</v>
      </c>
      <c r="D275">
        <v>10556</v>
      </c>
    </row>
    <row r="276" spans="1:4" x14ac:dyDescent="0.25">
      <c r="A276">
        <v>275</v>
      </c>
      <c r="B276">
        <v>0</v>
      </c>
      <c r="C276">
        <v>0</v>
      </c>
      <c r="D276">
        <v>0</v>
      </c>
    </row>
    <row r="277" spans="1:4" x14ac:dyDescent="0.25">
      <c r="A277">
        <v>276</v>
      </c>
      <c r="B277">
        <v>12977</v>
      </c>
      <c r="C277">
        <v>9314</v>
      </c>
      <c r="D277">
        <v>12625</v>
      </c>
    </row>
    <row r="278" spans="1:4" x14ac:dyDescent="0.25">
      <c r="A278">
        <v>277</v>
      </c>
      <c r="B278">
        <v>14510</v>
      </c>
      <c r="C278">
        <v>8277</v>
      </c>
      <c r="D278">
        <v>9747</v>
      </c>
    </row>
    <row r="279" spans="1:4" x14ac:dyDescent="0.25">
      <c r="A279">
        <v>278</v>
      </c>
      <c r="B279">
        <v>12504</v>
      </c>
      <c r="C279">
        <v>8183</v>
      </c>
      <c r="D279">
        <v>10431</v>
      </c>
    </row>
    <row r="280" spans="1:4" x14ac:dyDescent="0.25">
      <c r="A280">
        <v>279</v>
      </c>
      <c r="B280">
        <v>0</v>
      </c>
      <c r="C280">
        <v>0</v>
      </c>
      <c r="D280">
        <v>0</v>
      </c>
    </row>
    <row r="281" spans="1:4" x14ac:dyDescent="0.25">
      <c r="A281">
        <v>280</v>
      </c>
      <c r="B281">
        <v>0</v>
      </c>
      <c r="C281">
        <v>0</v>
      </c>
      <c r="D281">
        <v>0</v>
      </c>
    </row>
    <row r="282" spans="1:4" x14ac:dyDescent="0.25">
      <c r="A282">
        <v>281</v>
      </c>
      <c r="B282">
        <v>0</v>
      </c>
      <c r="C282">
        <v>0</v>
      </c>
      <c r="D282">
        <v>0</v>
      </c>
    </row>
    <row r="283" spans="1:4" x14ac:dyDescent="0.25">
      <c r="A283">
        <v>282</v>
      </c>
      <c r="B283">
        <v>0</v>
      </c>
      <c r="C283">
        <v>0</v>
      </c>
      <c r="D283">
        <v>0</v>
      </c>
    </row>
    <row r="284" spans="1:4" x14ac:dyDescent="0.25">
      <c r="A284">
        <v>283</v>
      </c>
      <c r="B284">
        <v>13851</v>
      </c>
      <c r="C284">
        <v>8898</v>
      </c>
      <c r="D284">
        <v>11135</v>
      </c>
    </row>
    <row r="285" spans="1:4" x14ac:dyDescent="0.25">
      <c r="A285">
        <v>284</v>
      </c>
      <c r="B285">
        <v>13668</v>
      </c>
      <c r="C285">
        <v>8851</v>
      </c>
      <c r="D285">
        <v>10744</v>
      </c>
    </row>
    <row r="286" spans="1:4" x14ac:dyDescent="0.25">
      <c r="A286">
        <v>285</v>
      </c>
      <c r="B286">
        <v>12960</v>
      </c>
      <c r="C286">
        <v>7634</v>
      </c>
      <c r="D286">
        <v>12314</v>
      </c>
    </row>
    <row r="287" spans="1:4" x14ac:dyDescent="0.25">
      <c r="A287">
        <v>286</v>
      </c>
      <c r="B287">
        <v>11549</v>
      </c>
      <c r="C287">
        <v>7674</v>
      </c>
      <c r="D287">
        <v>10339</v>
      </c>
    </row>
    <row r="288" spans="1:4" x14ac:dyDescent="0.25">
      <c r="A288">
        <v>287</v>
      </c>
      <c r="B288">
        <v>0</v>
      </c>
      <c r="C288">
        <v>0</v>
      </c>
      <c r="D288">
        <v>0</v>
      </c>
    </row>
    <row r="289" spans="1:4" x14ac:dyDescent="0.25">
      <c r="A289">
        <v>288</v>
      </c>
      <c r="B289">
        <v>0</v>
      </c>
      <c r="C289">
        <v>0</v>
      </c>
      <c r="D289">
        <v>0</v>
      </c>
    </row>
    <row r="290" spans="1:4" x14ac:dyDescent="0.25">
      <c r="A290">
        <v>289</v>
      </c>
      <c r="B290">
        <v>0</v>
      </c>
      <c r="C290">
        <v>0</v>
      </c>
      <c r="D290">
        <v>0</v>
      </c>
    </row>
    <row r="291" spans="1:4" x14ac:dyDescent="0.25">
      <c r="A291">
        <v>290</v>
      </c>
      <c r="B291">
        <v>11999</v>
      </c>
      <c r="C291">
        <v>8852</v>
      </c>
      <c r="D291">
        <v>8433</v>
      </c>
    </row>
    <row r="292" spans="1:4" x14ac:dyDescent="0.25">
      <c r="A292">
        <v>291</v>
      </c>
      <c r="B292">
        <v>12656</v>
      </c>
      <c r="C292">
        <v>8324</v>
      </c>
      <c r="D292">
        <v>10963</v>
      </c>
    </row>
    <row r="293" spans="1:4" x14ac:dyDescent="0.25">
      <c r="A293">
        <v>292</v>
      </c>
      <c r="B293">
        <v>13626</v>
      </c>
      <c r="C293">
        <v>9342</v>
      </c>
      <c r="D293">
        <v>12142</v>
      </c>
    </row>
    <row r="294" spans="1:4" x14ac:dyDescent="0.25">
      <c r="A294">
        <v>293</v>
      </c>
      <c r="B294">
        <v>11234</v>
      </c>
      <c r="C294">
        <v>9040</v>
      </c>
      <c r="D294">
        <v>9391</v>
      </c>
    </row>
    <row r="295" spans="1:4" x14ac:dyDescent="0.25">
      <c r="A295">
        <v>294</v>
      </c>
      <c r="B295">
        <v>12017</v>
      </c>
      <c r="C295">
        <v>8255</v>
      </c>
      <c r="D295">
        <v>11641</v>
      </c>
    </row>
    <row r="296" spans="1:4" x14ac:dyDescent="0.25">
      <c r="A296">
        <v>295</v>
      </c>
      <c r="B296">
        <v>0</v>
      </c>
      <c r="C296">
        <v>0</v>
      </c>
      <c r="D296">
        <v>0</v>
      </c>
    </row>
    <row r="297" spans="1:4" x14ac:dyDescent="0.25">
      <c r="A297">
        <v>296</v>
      </c>
      <c r="B297">
        <v>0</v>
      </c>
      <c r="C297">
        <v>0</v>
      </c>
      <c r="D297">
        <v>0</v>
      </c>
    </row>
    <row r="298" spans="1:4" x14ac:dyDescent="0.25">
      <c r="A298">
        <v>297</v>
      </c>
      <c r="B298">
        <v>0</v>
      </c>
      <c r="C298">
        <v>0</v>
      </c>
      <c r="D298">
        <v>0</v>
      </c>
    </row>
    <row r="299" spans="1:4" x14ac:dyDescent="0.25">
      <c r="A299">
        <v>298</v>
      </c>
      <c r="B299">
        <v>0</v>
      </c>
      <c r="C299">
        <v>0</v>
      </c>
      <c r="D299">
        <v>0</v>
      </c>
    </row>
    <row r="300" spans="1:4" x14ac:dyDescent="0.25">
      <c r="A300">
        <v>299</v>
      </c>
      <c r="B300">
        <v>0</v>
      </c>
      <c r="C300">
        <v>0</v>
      </c>
      <c r="D300">
        <v>0</v>
      </c>
    </row>
    <row r="301" spans="1:4" x14ac:dyDescent="0.25">
      <c r="A301">
        <v>300</v>
      </c>
      <c r="B301">
        <v>0</v>
      </c>
      <c r="C301">
        <v>0</v>
      </c>
      <c r="D301">
        <v>0</v>
      </c>
    </row>
    <row r="302" spans="1:4" x14ac:dyDescent="0.25">
      <c r="A302">
        <v>301</v>
      </c>
      <c r="B302">
        <v>0</v>
      </c>
      <c r="C302">
        <v>0</v>
      </c>
      <c r="D302">
        <v>0</v>
      </c>
    </row>
    <row r="303" spans="1:4" x14ac:dyDescent="0.25">
      <c r="A303">
        <v>302</v>
      </c>
      <c r="B303">
        <v>0</v>
      </c>
      <c r="C303">
        <v>0</v>
      </c>
      <c r="D303">
        <v>0</v>
      </c>
    </row>
    <row r="304" spans="1:4" x14ac:dyDescent="0.25">
      <c r="A304">
        <v>303</v>
      </c>
      <c r="B304">
        <v>0</v>
      </c>
      <c r="C304">
        <v>0</v>
      </c>
      <c r="D304">
        <v>0</v>
      </c>
    </row>
    <row r="305" spans="1:4" x14ac:dyDescent="0.25">
      <c r="A305">
        <v>304</v>
      </c>
      <c r="B305">
        <v>11802</v>
      </c>
      <c r="C305">
        <v>8369</v>
      </c>
      <c r="D305">
        <v>9582</v>
      </c>
    </row>
    <row r="306" spans="1:4" x14ac:dyDescent="0.25">
      <c r="A306">
        <v>305</v>
      </c>
      <c r="B306">
        <v>11239</v>
      </c>
      <c r="C306">
        <v>8964</v>
      </c>
      <c r="D306">
        <v>12204</v>
      </c>
    </row>
    <row r="307" spans="1:4" x14ac:dyDescent="0.25">
      <c r="A307">
        <v>306</v>
      </c>
      <c r="B307">
        <v>13181</v>
      </c>
      <c r="C307">
        <v>7001</v>
      </c>
      <c r="D307">
        <v>12078</v>
      </c>
    </row>
    <row r="308" spans="1:4" x14ac:dyDescent="0.25">
      <c r="A308">
        <v>307</v>
      </c>
      <c r="B308">
        <v>14145</v>
      </c>
      <c r="C308">
        <v>7410</v>
      </c>
      <c r="D308">
        <v>10884</v>
      </c>
    </row>
    <row r="309" spans="1:4" x14ac:dyDescent="0.25">
      <c r="A309">
        <v>308</v>
      </c>
      <c r="B309">
        <v>11560</v>
      </c>
      <c r="C309">
        <v>8464</v>
      </c>
      <c r="D309">
        <v>12526</v>
      </c>
    </row>
    <row r="310" spans="1:4" x14ac:dyDescent="0.25">
      <c r="A310">
        <v>309</v>
      </c>
      <c r="B310">
        <v>12628</v>
      </c>
      <c r="C310">
        <v>10226</v>
      </c>
      <c r="D310">
        <v>10866</v>
      </c>
    </row>
    <row r="311" spans="1:4" x14ac:dyDescent="0.25">
      <c r="A311">
        <v>310</v>
      </c>
      <c r="B311">
        <v>10384</v>
      </c>
      <c r="C311">
        <v>8316</v>
      </c>
      <c r="D311">
        <v>12380</v>
      </c>
    </row>
    <row r="312" spans="1:4" x14ac:dyDescent="0.25">
      <c r="A312">
        <v>311</v>
      </c>
      <c r="B312">
        <v>13074</v>
      </c>
      <c r="C312">
        <v>8448</v>
      </c>
      <c r="D312">
        <v>9826</v>
      </c>
    </row>
    <row r="313" spans="1:4" x14ac:dyDescent="0.25">
      <c r="A313">
        <v>312</v>
      </c>
      <c r="B313">
        <v>14742</v>
      </c>
      <c r="C313">
        <v>7794</v>
      </c>
      <c r="D313">
        <v>10599</v>
      </c>
    </row>
    <row r="314" spans="1:4" x14ac:dyDescent="0.25">
      <c r="A314">
        <v>313</v>
      </c>
      <c r="B314">
        <v>11464</v>
      </c>
      <c r="C314">
        <v>9164</v>
      </c>
      <c r="D314">
        <v>9484</v>
      </c>
    </row>
    <row r="315" spans="1:4" x14ac:dyDescent="0.25">
      <c r="A315">
        <v>314</v>
      </c>
      <c r="B315">
        <v>11576</v>
      </c>
      <c r="C315">
        <v>9264</v>
      </c>
      <c r="D315">
        <v>11492</v>
      </c>
    </row>
    <row r="316" spans="1:4" x14ac:dyDescent="0.25">
      <c r="A316">
        <v>315</v>
      </c>
      <c r="B316">
        <v>11725</v>
      </c>
      <c r="C316">
        <v>8624</v>
      </c>
      <c r="D316">
        <v>10149</v>
      </c>
    </row>
    <row r="317" spans="1:4" x14ac:dyDescent="0.25">
      <c r="A317">
        <v>316</v>
      </c>
      <c r="B317">
        <v>11943</v>
      </c>
      <c r="C317">
        <v>9472</v>
      </c>
      <c r="D317">
        <v>11851</v>
      </c>
    </row>
    <row r="318" spans="1:4" x14ac:dyDescent="0.25">
      <c r="A318">
        <v>317</v>
      </c>
      <c r="B318">
        <v>13882</v>
      </c>
      <c r="C318">
        <v>8245</v>
      </c>
      <c r="D318">
        <v>10514</v>
      </c>
    </row>
    <row r="319" spans="1:4" x14ac:dyDescent="0.25">
      <c r="A319">
        <v>318</v>
      </c>
      <c r="B319">
        <v>12820</v>
      </c>
      <c r="C319">
        <v>8796</v>
      </c>
      <c r="D319">
        <v>11920</v>
      </c>
    </row>
    <row r="320" spans="1:4" x14ac:dyDescent="0.25">
      <c r="A320">
        <v>319</v>
      </c>
      <c r="B320">
        <v>13393</v>
      </c>
      <c r="C320">
        <v>6790</v>
      </c>
      <c r="D320">
        <v>12028</v>
      </c>
    </row>
    <row r="321" spans="1:4" x14ac:dyDescent="0.25">
      <c r="A321">
        <v>320</v>
      </c>
      <c r="B321">
        <v>12528</v>
      </c>
      <c r="C321">
        <v>9598</v>
      </c>
      <c r="D321">
        <v>11036</v>
      </c>
    </row>
    <row r="322" spans="1:4" x14ac:dyDescent="0.25">
      <c r="A322">
        <v>321</v>
      </c>
      <c r="B322">
        <v>13515</v>
      </c>
      <c r="C322">
        <v>8521</v>
      </c>
      <c r="D322">
        <v>11464</v>
      </c>
    </row>
    <row r="323" spans="1:4" x14ac:dyDescent="0.25">
      <c r="A323">
        <v>322</v>
      </c>
      <c r="B323">
        <v>14950</v>
      </c>
      <c r="C323">
        <v>8041</v>
      </c>
      <c r="D323">
        <v>11248</v>
      </c>
    </row>
    <row r="324" spans="1:4" x14ac:dyDescent="0.25">
      <c r="A324">
        <v>323</v>
      </c>
      <c r="B324">
        <v>13532</v>
      </c>
      <c r="C324">
        <v>8300</v>
      </c>
      <c r="D324">
        <v>11708</v>
      </c>
    </row>
    <row r="325" spans="1:4" x14ac:dyDescent="0.25">
      <c r="A325">
        <v>324</v>
      </c>
      <c r="B325">
        <v>12816</v>
      </c>
      <c r="C325">
        <v>8044</v>
      </c>
      <c r="D325">
        <v>9737</v>
      </c>
    </row>
    <row r="326" spans="1:4" x14ac:dyDescent="0.25">
      <c r="A326">
        <v>325</v>
      </c>
      <c r="B326">
        <v>12344</v>
      </c>
      <c r="C326">
        <v>8883</v>
      </c>
      <c r="D326">
        <v>11336</v>
      </c>
    </row>
    <row r="327" spans="1:4" x14ac:dyDescent="0.25">
      <c r="A327">
        <v>326</v>
      </c>
      <c r="B327">
        <v>14953</v>
      </c>
      <c r="C327">
        <v>10024</v>
      </c>
      <c r="D327">
        <v>10509</v>
      </c>
    </row>
    <row r="328" spans="1:4" x14ac:dyDescent="0.25">
      <c r="A328">
        <v>327</v>
      </c>
      <c r="B328">
        <v>15781</v>
      </c>
      <c r="C328">
        <v>8784</v>
      </c>
      <c r="D328">
        <v>12237</v>
      </c>
    </row>
    <row r="329" spans="1:4" x14ac:dyDescent="0.25">
      <c r="A329">
        <v>328</v>
      </c>
      <c r="B329">
        <v>11393</v>
      </c>
      <c r="C329">
        <v>9081</v>
      </c>
      <c r="D329">
        <v>12253</v>
      </c>
    </row>
    <row r="330" spans="1:4" x14ac:dyDescent="0.25">
      <c r="A330">
        <v>329</v>
      </c>
      <c r="B330">
        <v>0</v>
      </c>
      <c r="C330">
        <v>0</v>
      </c>
      <c r="D330">
        <v>0</v>
      </c>
    </row>
    <row r="331" spans="1:4" x14ac:dyDescent="0.25">
      <c r="A331">
        <v>330</v>
      </c>
      <c r="B331">
        <v>0</v>
      </c>
      <c r="C331">
        <v>0</v>
      </c>
      <c r="D331">
        <v>0</v>
      </c>
    </row>
    <row r="332" spans="1:4" x14ac:dyDescent="0.25">
      <c r="A332">
        <v>331</v>
      </c>
      <c r="B332">
        <v>0</v>
      </c>
      <c r="C332">
        <v>0</v>
      </c>
      <c r="D332">
        <v>0</v>
      </c>
    </row>
    <row r="333" spans="1:4" x14ac:dyDescent="0.25">
      <c r="A333">
        <v>332</v>
      </c>
      <c r="B333">
        <v>0</v>
      </c>
      <c r="C333">
        <v>0</v>
      </c>
      <c r="D333">
        <v>0</v>
      </c>
    </row>
    <row r="334" spans="1:4" x14ac:dyDescent="0.25">
      <c r="A334">
        <v>333</v>
      </c>
      <c r="B334">
        <v>0</v>
      </c>
      <c r="C334">
        <v>0</v>
      </c>
      <c r="D334">
        <v>0</v>
      </c>
    </row>
    <row r="335" spans="1:4" x14ac:dyDescent="0.25">
      <c r="A335">
        <v>334</v>
      </c>
      <c r="B335">
        <v>0</v>
      </c>
      <c r="C335">
        <v>0</v>
      </c>
      <c r="D335">
        <v>0</v>
      </c>
    </row>
    <row r="336" spans="1:4" x14ac:dyDescent="0.25">
      <c r="A336">
        <v>335</v>
      </c>
      <c r="B336">
        <v>0</v>
      </c>
      <c r="C336">
        <v>0</v>
      </c>
      <c r="D336">
        <v>0</v>
      </c>
    </row>
    <row r="337" spans="1:4" x14ac:dyDescent="0.25">
      <c r="A337">
        <v>336</v>
      </c>
      <c r="B337">
        <v>0</v>
      </c>
      <c r="C337">
        <v>0</v>
      </c>
      <c r="D337">
        <v>0</v>
      </c>
    </row>
    <row r="338" spans="1:4" x14ac:dyDescent="0.25">
      <c r="A338">
        <v>337</v>
      </c>
      <c r="B338">
        <v>0</v>
      </c>
      <c r="C338">
        <v>0</v>
      </c>
      <c r="D338">
        <v>0</v>
      </c>
    </row>
    <row r="339" spans="1:4" x14ac:dyDescent="0.25">
      <c r="A339">
        <v>338</v>
      </c>
      <c r="B339">
        <v>0</v>
      </c>
      <c r="C339">
        <v>0</v>
      </c>
      <c r="D339">
        <v>0</v>
      </c>
    </row>
    <row r="340" spans="1:4" x14ac:dyDescent="0.25">
      <c r="A340">
        <v>339</v>
      </c>
      <c r="B340">
        <v>0</v>
      </c>
      <c r="C340">
        <v>0</v>
      </c>
      <c r="D340">
        <v>0</v>
      </c>
    </row>
    <row r="341" spans="1:4" x14ac:dyDescent="0.25">
      <c r="A341">
        <v>340</v>
      </c>
      <c r="B341">
        <v>0</v>
      </c>
      <c r="C341">
        <v>0</v>
      </c>
      <c r="D341">
        <v>0</v>
      </c>
    </row>
    <row r="342" spans="1:4" x14ac:dyDescent="0.25">
      <c r="A342">
        <v>341</v>
      </c>
      <c r="B342">
        <v>0</v>
      </c>
      <c r="C342">
        <v>0</v>
      </c>
      <c r="D342">
        <v>0</v>
      </c>
    </row>
    <row r="343" spans="1:4" x14ac:dyDescent="0.25">
      <c r="A343">
        <v>342</v>
      </c>
      <c r="B343">
        <v>0</v>
      </c>
      <c r="C343">
        <v>0</v>
      </c>
      <c r="D343">
        <v>0</v>
      </c>
    </row>
    <row r="344" spans="1:4" x14ac:dyDescent="0.25">
      <c r="A344">
        <v>343</v>
      </c>
      <c r="B344">
        <v>0</v>
      </c>
      <c r="C344">
        <v>0</v>
      </c>
      <c r="D344">
        <v>0</v>
      </c>
    </row>
    <row r="345" spans="1:4" x14ac:dyDescent="0.25">
      <c r="A345">
        <v>344</v>
      </c>
      <c r="B345">
        <v>0</v>
      </c>
      <c r="C345">
        <v>0</v>
      </c>
      <c r="D345">
        <v>0</v>
      </c>
    </row>
    <row r="346" spans="1:4" x14ac:dyDescent="0.25">
      <c r="A346">
        <v>345</v>
      </c>
      <c r="B346">
        <v>0</v>
      </c>
      <c r="C346">
        <v>0</v>
      </c>
      <c r="D346">
        <v>0</v>
      </c>
    </row>
    <row r="347" spans="1:4" x14ac:dyDescent="0.25">
      <c r="A347">
        <v>346</v>
      </c>
      <c r="B347">
        <v>12197</v>
      </c>
      <c r="C347">
        <v>8833</v>
      </c>
      <c r="D347">
        <v>12069</v>
      </c>
    </row>
    <row r="348" spans="1:4" x14ac:dyDescent="0.25">
      <c r="A348">
        <v>347</v>
      </c>
      <c r="B348">
        <v>11123</v>
      </c>
      <c r="C348">
        <v>7430</v>
      </c>
      <c r="D348">
        <v>10052</v>
      </c>
    </row>
    <row r="349" spans="1:4" x14ac:dyDescent="0.25">
      <c r="A349">
        <v>348</v>
      </c>
      <c r="B349">
        <v>13314</v>
      </c>
      <c r="C349">
        <v>8662</v>
      </c>
      <c r="D349">
        <v>10192</v>
      </c>
    </row>
    <row r="350" spans="1:4" x14ac:dyDescent="0.25">
      <c r="A350">
        <v>349</v>
      </c>
      <c r="B350">
        <v>15003</v>
      </c>
      <c r="C350">
        <v>9016</v>
      </c>
      <c r="D350">
        <v>11256</v>
      </c>
    </row>
    <row r="351" spans="1:4" x14ac:dyDescent="0.25">
      <c r="A351">
        <v>350</v>
      </c>
      <c r="B351">
        <v>11270</v>
      </c>
      <c r="C351">
        <v>9718</v>
      </c>
      <c r="D351">
        <v>11274</v>
      </c>
    </row>
    <row r="352" spans="1:4" x14ac:dyDescent="0.25">
      <c r="A352">
        <v>351</v>
      </c>
      <c r="B352">
        <v>10352</v>
      </c>
      <c r="C352">
        <v>9437</v>
      </c>
      <c r="D352">
        <v>10063</v>
      </c>
    </row>
    <row r="353" spans="1:26" x14ac:dyDescent="0.25">
      <c r="A353">
        <v>352</v>
      </c>
      <c r="B353">
        <v>0</v>
      </c>
      <c r="C353">
        <v>0</v>
      </c>
      <c r="D353">
        <v>0</v>
      </c>
    </row>
    <row r="354" spans="1:26" x14ac:dyDescent="0.25">
      <c r="A354">
        <v>353</v>
      </c>
      <c r="B354">
        <v>0</v>
      </c>
      <c r="C354">
        <v>0</v>
      </c>
      <c r="D354">
        <v>0</v>
      </c>
    </row>
    <row r="355" spans="1:26" x14ac:dyDescent="0.25">
      <c r="A355">
        <v>354</v>
      </c>
      <c r="B355">
        <v>0</v>
      </c>
      <c r="C355">
        <v>0</v>
      </c>
      <c r="D355">
        <v>0</v>
      </c>
    </row>
    <row r="356" spans="1:26" x14ac:dyDescent="0.25">
      <c r="A356">
        <v>355</v>
      </c>
      <c r="B356">
        <v>0</v>
      </c>
      <c r="C356">
        <v>0</v>
      </c>
      <c r="D356">
        <v>0</v>
      </c>
    </row>
    <row r="357" spans="1:26" x14ac:dyDescent="0.25">
      <c r="A357">
        <v>356</v>
      </c>
      <c r="B357">
        <v>0</v>
      </c>
      <c r="C357">
        <v>0</v>
      </c>
      <c r="D357">
        <v>0</v>
      </c>
    </row>
    <row r="358" spans="1:26" x14ac:dyDescent="0.25">
      <c r="A358">
        <v>357</v>
      </c>
      <c r="B358">
        <v>0</v>
      </c>
      <c r="C358">
        <v>0</v>
      </c>
      <c r="D358">
        <v>0</v>
      </c>
    </row>
    <row r="359" spans="1:26" x14ac:dyDescent="0.25">
      <c r="A359">
        <v>358</v>
      </c>
      <c r="B359">
        <v>0</v>
      </c>
      <c r="C359">
        <v>0</v>
      </c>
      <c r="D359">
        <v>0</v>
      </c>
    </row>
    <row r="360" spans="1:26" x14ac:dyDescent="0.25">
      <c r="A360">
        <v>359</v>
      </c>
      <c r="B360">
        <v>0</v>
      </c>
      <c r="C360">
        <v>0</v>
      </c>
      <c r="D360">
        <v>0</v>
      </c>
    </row>
    <row r="361" spans="1:26" x14ac:dyDescent="0.25">
      <c r="A361">
        <v>360</v>
      </c>
      <c r="B361">
        <v>0</v>
      </c>
      <c r="C361">
        <v>0</v>
      </c>
      <c r="D361">
        <v>0</v>
      </c>
    </row>
    <row r="362" spans="1:26" x14ac:dyDescent="0.25">
      <c r="A362">
        <v>361</v>
      </c>
      <c r="B362">
        <v>0</v>
      </c>
      <c r="C362">
        <v>0</v>
      </c>
      <c r="D362">
        <v>0</v>
      </c>
    </row>
    <row r="363" spans="1:26" x14ac:dyDescent="0.25">
      <c r="A363">
        <v>362</v>
      </c>
      <c r="B363">
        <v>0</v>
      </c>
      <c r="C363">
        <v>0</v>
      </c>
      <c r="D363">
        <v>0</v>
      </c>
    </row>
    <row r="364" spans="1:26" x14ac:dyDescent="0.25">
      <c r="A364">
        <v>363</v>
      </c>
      <c r="B364">
        <v>0</v>
      </c>
      <c r="C364">
        <v>0</v>
      </c>
      <c r="D364">
        <v>0</v>
      </c>
    </row>
    <row r="365" spans="1:26" x14ac:dyDescent="0.25">
      <c r="A365">
        <v>364</v>
      </c>
      <c r="B365">
        <v>0</v>
      </c>
      <c r="C365">
        <v>0</v>
      </c>
      <c r="D365">
        <v>0</v>
      </c>
    </row>
    <row r="366" spans="1:26" x14ac:dyDescent="0.25">
      <c r="A366">
        <v>365</v>
      </c>
      <c r="B366">
        <v>0</v>
      </c>
      <c r="C366">
        <v>0</v>
      </c>
      <c r="D366">
        <v>0</v>
      </c>
    </row>
    <row r="368" spans="1:26" s="18" customFormat="1" x14ac:dyDescent="0.25">
      <c r="A368" s="18" t="s">
        <v>177</v>
      </c>
      <c r="B368" s="18" t="s">
        <v>178</v>
      </c>
      <c r="U368" s="18" t="s">
        <v>179</v>
      </c>
      <c r="Z368" s="18" t="s">
        <v>180</v>
      </c>
    </row>
    <row r="369" spans="1:29" x14ac:dyDescent="0.25">
      <c r="A369">
        <v>1</v>
      </c>
      <c r="B369">
        <v>0</v>
      </c>
      <c r="C369">
        <v>0</v>
      </c>
      <c r="D369">
        <v>0</v>
      </c>
      <c r="H369" s="52">
        <v>0</v>
      </c>
      <c r="I369">
        <f>H369*1000</f>
        <v>0</v>
      </c>
      <c r="J369">
        <f>ROUNDUP(I369,0)</f>
        <v>0</v>
      </c>
      <c r="L369" s="52">
        <v>9.0076791113568913</v>
      </c>
      <c r="M369">
        <f>L369*1000</f>
        <v>9007.6791113568906</v>
      </c>
      <c r="N369">
        <f>ROUNDUP(M369,0)</f>
        <v>9008</v>
      </c>
      <c r="P369" s="52">
        <v>11.327789452217139</v>
      </c>
      <c r="Q369">
        <f>P369*1000</f>
        <v>11327.789452217139</v>
      </c>
      <c r="R369">
        <f>ROUNDUP(Q369,0)</f>
        <v>11328</v>
      </c>
      <c r="U369" s="52">
        <v>10.801367873912859</v>
      </c>
      <c r="V369">
        <v>12</v>
      </c>
      <c r="W369">
        <f>V369-U369</f>
        <v>1.1986321260871406</v>
      </c>
      <c r="X369">
        <f>W369/V369</f>
        <v>9.9886010507261716E-2</v>
      </c>
      <c r="Z369" s="52">
        <v>12.881285114455206</v>
      </c>
      <c r="AA369">
        <v>12</v>
      </c>
      <c r="AB369">
        <f>ABS(AA369-Z369)</f>
        <v>0.8812851144552063</v>
      </c>
      <c r="AC369">
        <f>AB369/AA369</f>
        <v>7.344042620460052E-2</v>
      </c>
    </row>
    <row r="370" spans="1:29" x14ac:dyDescent="0.25">
      <c r="A370">
        <v>2</v>
      </c>
      <c r="B370">
        <v>13285</v>
      </c>
      <c r="C370">
        <v>8707</v>
      </c>
      <c r="D370">
        <v>10876</v>
      </c>
      <c r="H370" s="52">
        <v>13.285096347009356</v>
      </c>
      <c r="I370">
        <f t="shared" ref="I370:I433" si="37">H370*1000</f>
        <v>13285.096347009356</v>
      </c>
      <c r="J370">
        <f t="shared" ref="J370:J433" si="38">ROUNDUP(I370,0)</f>
        <v>13286</v>
      </c>
      <c r="L370" s="52">
        <v>8.7074801925787852</v>
      </c>
      <c r="M370">
        <f t="shared" ref="M370:M433" si="39">L370*1000</f>
        <v>8707.4801925787851</v>
      </c>
      <c r="N370">
        <f t="shared" ref="N370:N433" si="40">ROUNDUP(M370,0)</f>
        <v>8708</v>
      </c>
      <c r="P370" s="52">
        <v>10.875627878052814</v>
      </c>
      <c r="Q370">
        <f t="shared" ref="Q370:Q433" si="41">P370*1000</f>
        <v>10875.627878052814</v>
      </c>
      <c r="R370">
        <f t="shared" ref="R370:R433" si="42">ROUNDUP(Q370,0)</f>
        <v>10876</v>
      </c>
      <c r="U370" s="52">
        <v>10.581398934800699</v>
      </c>
      <c r="V370">
        <v>12</v>
      </c>
      <c r="W370">
        <f t="shared" ref="W370:W433" si="43">V370-U370</f>
        <v>1.4186010651993008</v>
      </c>
      <c r="X370">
        <f t="shared" ref="X370:X433" si="44">W370/V370</f>
        <v>0.11821675543327508</v>
      </c>
      <c r="Z370" s="52">
        <v>12.881285114455206</v>
      </c>
      <c r="AA370">
        <v>12</v>
      </c>
      <c r="AB370">
        <f t="shared" ref="AB370:AB433" si="45">ABS(AA370-Z370)</f>
        <v>0.8812851144552063</v>
      </c>
      <c r="AC370">
        <f t="shared" ref="AC370:AC433" si="46">AB370/AA370</f>
        <v>7.344042620460052E-2</v>
      </c>
    </row>
    <row r="371" spans="1:29" x14ac:dyDescent="0.25">
      <c r="A371">
        <v>3</v>
      </c>
      <c r="B371">
        <v>13419</v>
      </c>
      <c r="C371">
        <v>8629</v>
      </c>
      <c r="D371">
        <v>11201</v>
      </c>
      <c r="H371" s="52">
        <v>13.418933430475684</v>
      </c>
      <c r="I371">
        <f t="shared" si="37"/>
        <v>13418.933430475685</v>
      </c>
      <c r="J371">
        <f t="shared" si="38"/>
        <v>13419</v>
      </c>
      <c r="L371" s="52">
        <v>8.6292742021050923</v>
      </c>
      <c r="M371">
        <f t="shared" si="39"/>
        <v>8629.2742021050926</v>
      </c>
      <c r="N371">
        <f t="shared" si="40"/>
        <v>8630</v>
      </c>
      <c r="P371" s="52">
        <v>11.20091849602632</v>
      </c>
      <c r="Q371">
        <f t="shared" si="41"/>
        <v>11200.918496026321</v>
      </c>
      <c r="R371">
        <f t="shared" si="42"/>
        <v>11201</v>
      </c>
      <c r="U371" s="52">
        <v>10.689075377606471</v>
      </c>
      <c r="V371">
        <v>12</v>
      </c>
      <c r="W371">
        <f t="shared" si="43"/>
        <v>1.3109246223935287</v>
      </c>
      <c r="X371">
        <f t="shared" si="44"/>
        <v>0.10924371853279406</v>
      </c>
      <c r="Z371" s="52">
        <v>12.881285114455206</v>
      </c>
      <c r="AA371">
        <v>12</v>
      </c>
      <c r="AB371">
        <f t="shared" si="45"/>
        <v>0.8812851144552063</v>
      </c>
      <c r="AC371">
        <f t="shared" si="46"/>
        <v>7.344042620460052E-2</v>
      </c>
    </row>
    <row r="372" spans="1:29" x14ac:dyDescent="0.25">
      <c r="A372">
        <v>4</v>
      </c>
      <c r="B372">
        <v>12918</v>
      </c>
      <c r="C372">
        <v>8767</v>
      </c>
      <c r="D372">
        <v>11049</v>
      </c>
      <c r="H372" s="52">
        <v>12.917801687397549</v>
      </c>
      <c r="I372">
        <f t="shared" si="37"/>
        <v>12917.80168739755</v>
      </c>
      <c r="J372">
        <f t="shared" si="38"/>
        <v>12918</v>
      </c>
      <c r="L372" s="52">
        <v>8.7670030045274334</v>
      </c>
      <c r="M372">
        <f t="shared" si="39"/>
        <v>8767.0030045274343</v>
      </c>
      <c r="N372">
        <f t="shared" si="40"/>
        <v>8768</v>
      </c>
      <c r="P372" s="52">
        <v>11.048775371150281</v>
      </c>
      <c r="Q372">
        <f t="shared" si="41"/>
        <v>11048.775371150281</v>
      </c>
      <c r="R372">
        <f t="shared" si="42"/>
        <v>11049</v>
      </c>
      <c r="U372" s="52">
        <v>10.636366952580188</v>
      </c>
      <c r="V372">
        <v>12</v>
      </c>
      <c r="W372">
        <f t="shared" si="43"/>
        <v>1.3636330474198122</v>
      </c>
      <c r="X372">
        <f t="shared" si="44"/>
        <v>0.11363608728498435</v>
      </c>
      <c r="Z372" s="52">
        <v>12.881285114455206</v>
      </c>
      <c r="AA372">
        <v>12</v>
      </c>
      <c r="AB372">
        <f t="shared" si="45"/>
        <v>0.8812851144552063</v>
      </c>
      <c r="AC372">
        <f t="shared" si="46"/>
        <v>7.344042620460052E-2</v>
      </c>
    </row>
    <row r="373" spans="1:29" x14ac:dyDescent="0.25">
      <c r="A373">
        <v>5</v>
      </c>
      <c r="B373">
        <v>12553</v>
      </c>
      <c r="C373">
        <v>8994</v>
      </c>
      <c r="D373">
        <v>11178</v>
      </c>
      <c r="H373" s="52">
        <v>12.553345298168161</v>
      </c>
      <c r="I373">
        <f t="shared" si="37"/>
        <v>12553.34529816816</v>
      </c>
      <c r="J373">
        <f t="shared" si="38"/>
        <v>12554</v>
      </c>
      <c r="L373" s="52">
        <v>8.994023767117195</v>
      </c>
      <c r="M373">
        <f t="shared" si="39"/>
        <v>8994.0237671171944</v>
      </c>
      <c r="N373">
        <f t="shared" si="40"/>
        <v>8995</v>
      </c>
      <c r="P373" s="52">
        <v>11.178161281546615</v>
      </c>
      <c r="Q373">
        <f t="shared" si="41"/>
        <v>11178.161281546614</v>
      </c>
      <c r="R373">
        <f t="shared" si="42"/>
        <v>11179</v>
      </c>
      <c r="U373" s="52">
        <v>10.662168121307156</v>
      </c>
      <c r="V373">
        <v>12</v>
      </c>
      <c r="W373">
        <f t="shared" si="43"/>
        <v>1.3378318786928443</v>
      </c>
      <c r="X373">
        <f t="shared" si="44"/>
        <v>0.11148598989107035</v>
      </c>
      <c r="Z373" s="52">
        <v>12.881285114455206</v>
      </c>
      <c r="AA373">
        <v>12</v>
      </c>
      <c r="AB373">
        <f t="shared" si="45"/>
        <v>0.8812851144552063</v>
      </c>
      <c r="AC373">
        <f t="shared" si="46"/>
        <v>7.344042620460052E-2</v>
      </c>
    </row>
    <row r="374" spans="1:29" x14ac:dyDescent="0.25">
      <c r="A374">
        <v>6</v>
      </c>
      <c r="B374">
        <v>12794</v>
      </c>
      <c r="C374">
        <v>8931</v>
      </c>
      <c r="D374">
        <v>11241</v>
      </c>
      <c r="H374" s="52">
        <v>12.79360440770788</v>
      </c>
      <c r="I374">
        <f t="shared" si="37"/>
        <v>12793.60440770788</v>
      </c>
      <c r="J374">
        <f t="shared" si="38"/>
        <v>12794</v>
      </c>
      <c r="L374" s="52">
        <v>8.9309018630305097</v>
      </c>
      <c r="M374">
        <f t="shared" si="39"/>
        <v>8930.901863030509</v>
      </c>
      <c r="N374">
        <f t="shared" si="40"/>
        <v>8931</v>
      </c>
      <c r="P374" s="52">
        <v>11.241079644808687</v>
      </c>
      <c r="Q374">
        <f t="shared" si="41"/>
        <v>11241.079644808688</v>
      </c>
      <c r="R374">
        <f t="shared" si="42"/>
        <v>11242</v>
      </c>
      <c r="U374" s="52">
        <v>10.649538256018154</v>
      </c>
      <c r="V374">
        <v>12</v>
      </c>
      <c r="W374">
        <f t="shared" si="43"/>
        <v>1.350461743981846</v>
      </c>
      <c r="X374">
        <f t="shared" si="44"/>
        <v>0.11253847866515383</v>
      </c>
      <c r="Z374" s="52">
        <v>12.881285114455206</v>
      </c>
      <c r="AA374">
        <v>12</v>
      </c>
      <c r="AB374">
        <f t="shared" si="45"/>
        <v>0.8812851144552063</v>
      </c>
      <c r="AC374">
        <f t="shared" si="46"/>
        <v>7.344042620460052E-2</v>
      </c>
    </row>
    <row r="375" spans="1:29" x14ac:dyDescent="0.25">
      <c r="A375">
        <v>7</v>
      </c>
      <c r="B375">
        <v>13270</v>
      </c>
      <c r="C375">
        <v>8988</v>
      </c>
      <c r="D375">
        <v>10911</v>
      </c>
      <c r="H375" s="52">
        <v>13.269774074773579</v>
      </c>
      <c r="I375">
        <f t="shared" si="37"/>
        <v>13269.774074773579</v>
      </c>
      <c r="J375">
        <f t="shared" si="38"/>
        <v>13270</v>
      </c>
      <c r="L375" s="52">
        <v>8.9876285828329916</v>
      </c>
      <c r="M375">
        <f t="shared" si="39"/>
        <v>8987.628582832991</v>
      </c>
      <c r="N375">
        <f t="shared" si="40"/>
        <v>8988</v>
      </c>
      <c r="P375" s="52">
        <v>10.9107837863545</v>
      </c>
      <c r="Q375">
        <f t="shared" si="41"/>
        <v>10910.783786354499</v>
      </c>
      <c r="R375">
        <f t="shared" si="42"/>
        <v>10911</v>
      </c>
      <c r="U375" s="52">
        <v>10.655720669648574</v>
      </c>
      <c r="V375">
        <v>12</v>
      </c>
      <c r="W375">
        <f t="shared" si="43"/>
        <v>1.3442793303514264</v>
      </c>
      <c r="X375">
        <f t="shared" si="44"/>
        <v>0.11202327752928554</v>
      </c>
      <c r="Z375" s="52">
        <v>12.881285114455206</v>
      </c>
      <c r="AA375">
        <v>12</v>
      </c>
      <c r="AB375">
        <f t="shared" si="45"/>
        <v>0.8812851144552063</v>
      </c>
      <c r="AC375">
        <f t="shared" si="46"/>
        <v>7.344042620460052E-2</v>
      </c>
    </row>
    <row r="376" spans="1:29" x14ac:dyDescent="0.25">
      <c r="A376">
        <v>8</v>
      </c>
      <c r="B376">
        <v>0</v>
      </c>
      <c r="C376">
        <v>0</v>
      </c>
      <c r="D376">
        <v>0</v>
      </c>
      <c r="H376" s="52">
        <v>0</v>
      </c>
      <c r="I376">
        <f t="shared" si="37"/>
        <v>0</v>
      </c>
      <c r="J376">
        <f t="shared" si="38"/>
        <v>0</v>
      </c>
      <c r="L376" s="52">
        <v>8.7322400653451435</v>
      </c>
      <c r="M376">
        <f t="shared" si="39"/>
        <v>8732.2400653451441</v>
      </c>
      <c r="N376">
        <f t="shared" si="40"/>
        <v>8733</v>
      </c>
      <c r="P376" s="52">
        <v>11.368229422587513</v>
      </c>
      <c r="Q376">
        <f t="shared" si="41"/>
        <v>11368.229422587512</v>
      </c>
      <c r="R376">
        <f t="shared" si="42"/>
        <v>11369</v>
      </c>
      <c r="U376" s="52">
        <v>10.652694331883049</v>
      </c>
      <c r="V376">
        <v>12</v>
      </c>
      <c r="W376">
        <f t="shared" si="43"/>
        <v>1.3473056681169506</v>
      </c>
      <c r="X376">
        <f t="shared" si="44"/>
        <v>0.11227547234307922</v>
      </c>
      <c r="Z376" s="52">
        <v>12.881285114455206</v>
      </c>
      <c r="AA376">
        <v>12</v>
      </c>
      <c r="AB376">
        <f t="shared" si="45"/>
        <v>0.8812851144552063</v>
      </c>
      <c r="AC376">
        <f t="shared" si="46"/>
        <v>7.344042620460052E-2</v>
      </c>
    </row>
    <row r="377" spans="1:29" x14ac:dyDescent="0.25">
      <c r="A377">
        <v>9</v>
      </c>
      <c r="B377">
        <v>11766</v>
      </c>
      <c r="C377">
        <v>9146</v>
      </c>
      <c r="D377">
        <v>10938</v>
      </c>
      <c r="H377" s="52">
        <v>11.765916286705792</v>
      </c>
      <c r="I377">
        <f t="shared" si="37"/>
        <v>11765.916286705793</v>
      </c>
      <c r="J377">
        <f t="shared" si="38"/>
        <v>11766</v>
      </c>
      <c r="L377" s="52">
        <v>9.1463878490405932</v>
      </c>
      <c r="M377">
        <f t="shared" si="39"/>
        <v>9146.3878490405932</v>
      </c>
      <c r="N377">
        <f t="shared" si="40"/>
        <v>9147</v>
      </c>
      <c r="P377" s="52">
        <v>10.937699000239173</v>
      </c>
      <c r="Q377">
        <f t="shared" si="41"/>
        <v>10937.699000239172</v>
      </c>
      <c r="R377">
        <f t="shared" si="42"/>
        <v>10938</v>
      </c>
      <c r="U377" s="52">
        <v>10.654175746880256</v>
      </c>
      <c r="V377">
        <v>12</v>
      </c>
      <c r="W377">
        <f t="shared" si="43"/>
        <v>1.3458242531197442</v>
      </c>
      <c r="X377">
        <f t="shared" si="44"/>
        <v>0.11215202109331202</v>
      </c>
      <c r="Z377" s="52">
        <v>12.881285114455206</v>
      </c>
      <c r="AA377">
        <v>12</v>
      </c>
      <c r="AB377">
        <f t="shared" si="45"/>
        <v>0.8812851144552063</v>
      </c>
      <c r="AC377">
        <f t="shared" si="46"/>
        <v>7.344042620460052E-2</v>
      </c>
    </row>
    <row r="378" spans="1:29" x14ac:dyDescent="0.25">
      <c r="A378">
        <v>10</v>
      </c>
      <c r="B378">
        <v>12632</v>
      </c>
      <c r="C378">
        <v>9322</v>
      </c>
      <c r="D378">
        <v>10751</v>
      </c>
      <c r="H378" s="52">
        <v>12.632363417158976</v>
      </c>
      <c r="I378">
        <f t="shared" si="37"/>
        <v>12632.363417158975</v>
      </c>
      <c r="J378">
        <f t="shared" si="38"/>
        <v>12633</v>
      </c>
      <c r="L378" s="52">
        <v>9.3216764401887247</v>
      </c>
      <c r="M378">
        <f t="shared" si="39"/>
        <v>9321.6764401887249</v>
      </c>
      <c r="N378">
        <f t="shared" si="40"/>
        <v>9322</v>
      </c>
      <c r="P378" s="52">
        <v>10.750992511505947</v>
      </c>
      <c r="Q378">
        <f t="shared" si="41"/>
        <v>10750.992511505947</v>
      </c>
      <c r="R378">
        <f t="shared" si="42"/>
        <v>10751</v>
      </c>
      <c r="U378" s="52">
        <v>10.653450583146403</v>
      </c>
      <c r="V378">
        <v>12</v>
      </c>
      <c r="W378">
        <f t="shared" si="43"/>
        <v>1.3465494168535965</v>
      </c>
      <c r="X378">
        <f t="shared" si="44"/>
        <v>0.11221245140446638</v>
      </c>
      <c r="Z378" s="52">
        <v>12.881285114455206</v>
      </c>
      <c r="AA378">
        <v>12</v>
      </c>
      <c r="AB378">
        <f t="shared" si="45"/>
        <v>0.8812851144552063</v>
      </c>
      <c r="AC378">
        <f t="shared" si="46"/>
        <v>7.344042620460052E-2</v>
      </c>
    </row>
    <row r="379" spans="1:29" x14ac:dyDescent="0.25">
      <c r="A379">
        <v>11</v>
      </c>
      <c r="B379">
        <v>12794</v>
      </c>
      <c r="C379">
        <v>8912</v>
      </c>
      <c r="D379">
        <v>10880</v>
      </c>
      <c r="H379" s="52">
        <v>12.793998846695892</v>
      </c>
      <c r="I379">
        <f t="shared" si="37"/>
        <v>12793.998846695893</v>
      </c>
      <c r="J379">
        <f t="shared" si="38"/>
        <v>12794</v>
      </c>
      <c r="L379" s="52">
        <v>8.9119386581489568</v>
      </c>
      <c r="M379">
        <f t="shared" si="39"/>
        <v>8911.9386581489562</v>
      </c>
      <c r="N379">
        <f t="shared" si="40"/>
        <v>8912</v>
      </c>
      <c r="P379" s="52">
        <v>10.880111151354532</v>
      </c>
      <c r="Q379">
        <f t="shared" si="41"/>
        <v>10880.111151354531</v>
      </c>
      <c r="R379">
        <f t="shared" si="42"/>
        <v>10881</v>
      </c>
      <c r="U379" s="52">
        <v>10.653805556224095</v>
      </c>
      <c r="V379">
        <v>12</v>
      </c>
      <c r="W379">
        <f t="shared" si="43"/>
        <v>1.3461944437759055</v>
      </c>
      <c r="X379">
        <f t="shared" si="44"/>
        <v>0.11218287031465879</v>
      </c>
      <c r="Z379" s="52">
        <v>12.881285114455206</v>
      </c>
      <c r="AA379">
        <v>12</v>
      </c>
      <c r="AB379">
        <f t="shared" si="45"/>
        <v>0.8812851144552063</v>
      </c>
      <c r="AC379">
        <f t="shared" si="46"/>
        <v>7.344042620460052E-2</v>
      </c>
    </row>
    <row r="380" spans="1:29" x14ac:dyDescent="0.25">
      <c r="A380">
        <v>12</v>
      </c>
      <c r="B380">
        <v>12999</v>
      </c>
      <c r="C380">
        <v>9197</v>
      </c>
      <c r="D380">
        <v>11187</v>
      </c>
      <c r="H380" s="52">
        <v>12.999394308440834</v>
      </c>
      <c r="I380">
        <f t="shared" si="37"/>
        <v>12999.394308440835</v>
      </c>
      <c r="J380">
        <f t="shared" si="38"/>
        <v>13000</v>
      </c>
      <c r="L380" s="52">
        <v>9.1970168403415435</v>
      </c>
      <c r="M380">
        <f t="shared" si="39"/>
        <v>9197.0168403415428</v>
      </c>
      <c r="N380">
        <f t="shared" si="40"/>
        <v>9198</v>
      </c>
      <c r="P380" s="52">
        <v>11.186898417155746</v>
      </c>
      <c r="Q380">
        <f t="shared" si="41"/>
        <v>11186.898417155746</v>
      </c>
      <c r="R380">
        <f t="shared" si="42"/>
        <v>11187</v>
      </c>
      <c r="U380" s="52">
        <v>10.653631794244554</v>
      </c>
      <c r="V380">
        <v>12</v>
      </c>
      <c r="W380">
        <f t="shared" si="43"/>
        <v>1.3463682057554465</v>
      </c>
      <c r="X380">
        <f t="shared" si="44"/>
        <v>0.11219735047962054</v>
      </c>
      <c r="Z380" s="52">
        <v>12.881285114455206</v>
      </c>
      <c r="AA380">
        <v>12</v>
      </c>
      <c r="AB380">
        <f t="shared" si="45"/>
        <v>0.8812851144552063</v>
      </c>
      <c r="AC380">
        <f t="shared" si="46"/>
        <v>7.344042620460052E-2</v>
      </c>
    </row>
    <row r="381" spans="1:29" x14ac:dyDescent="0.25">
      <c r="A381">
        <v>13</v>
      </c>
      <c r="B381">
        <v>12462</v>
      </c>
      <c r="C381">
        <v>8817</v>
      </c>
      <c r="D381">
        <v>11042</v>
      </c>
      <c r="H381" s="52">
        <v>12.461512375792102</v>
      </c>
      <c r="I381">
        <f t="shared" si="37"/>
        <v>12461.512375792103</v>
      </c>
      <c r="J381">
        <f t="shared" si="38"/>
        <v>12462</v>
      </c>
      <c r="L381" s="52">
        <v>8.8172191464304035</v>
      </c>
      <c r="M381">
        <f t="shared" si="39"/>
        <v>8817.2191464304033</v>
      </c>
      <c r="N381">
        <f t="shared" si="40"/>
        <v>8818</v>
      </c>
      <c r="P381" s="52">
        <v>11.041941780656758</v>
      </c>
      <c r="Q381">
        <f t="shared" si="41"/>
        <v>11041.941780656758</v>
      </c>
      <c r="R381">
        <f t="shared" si="42"/>
        <v>11042</v>
      </c>
      <c r="U381" s="52">
        <v>10.653716852034655</v>
      </c>
      <c r="V381">
        <v>12</v>
      </c>
      <c r="W381">
        <f t="shared" si="43"/>
        <v>1.3462831479653445</v>
      </c>
      <c r="X381">
        <f t="shared" si="44"/>
        <v>0.11219026233044538</v>
      </c>
      <c r="Z381" s="52">
        <v>12.881285114455206</v>
      </c>
      <c r="AA381">
        <v>12</v>
      </c>
      <c r="AB381">
        <f t="shared" si="45"/>
        <v>0.8812851144552063</v>
      </c>
      <c r="AC381">
        <f t="shared" si="46"/>
        <v>7.344042620460052E-2</v>
      </c>
    </row>
    <row r="382" spans="1:29" x14ac:dyDescent="0.25">
      <c r="A382">
        <v>14</v>
      </c>
      <c r="B382">
        <v>12286</v>
      </c>
      <c r="C382">
        <v>9250</v>
      </c>
      <c r="D382">
        <v>11426</v>
      </c>
      <c r="H382" s="52">
        <v>12.2859733759979</v>
      </c>
      <c r="I382">
        <f t="shared" si="37"/>
        <v>12285.973375997899</v>
      </c>
      <c r="J382">
        <f t="shared" si="38"/>
        <v>12286</v>
      </c>
      <c r="L382" s="52">
        <v>9.2502145129469522</v>
      </c>
      <c r="M382">
        <f t="shared" si="39"/>
        <v>9250.2145129469518</v>
      </c>
      <c r="N382">
        <f t="shared" si="40"/>
        <v>9251</v>
      </c>
      <c r="P382" s="52">
        <v>11.426445007209631</v>
      </c>
      <c r="Q382">
        <f t="shared" si="41"/>
        <v>11426.445007209632</v>
      </c>
      <c r="R382">
        <f t="shared" si="42"/>
        <v>11427</v>
      </c>
      <c r="U382" s="52">
        <v>10.653675215609496</v>
      </c>
      <c r="V382">
        <v>12</v>
      </c>
      <c r="W382">
        <f t="shared" si="43"/>
        <v>1.3463247843905037</v>
      </c>
      <c r="X382">
        <f t="shared" si="44"/>
        <v>0.11219373203254197</v>
      </c>
      <c r="Z382" s="52">
        <v>12.881285114455206</v>
      </c>
      <c r="AA382">
        <v>12</v>
      </c>
      <c r="AB382">
        <f t="shared" si="45"/>
        <v>0.8812851144552063</v>
      </c>
      <c r="AC382">
        <f t="shared" si="46"/>
        <v>7.344042620460052E-2</v>
      </c>
    </row>
    <row r="383" spans="1:29" x14ac:dyDescent="0.25">
      <c r="A383">
        <v>15</v>
      </c>
      <c r="B383">
        <v>0</v>
      </c>
      <c r="C383">
        <v>0</v>
      </c>
      <c r="D383">
        <v>0</v>
      </c>
      <c r="H383" s="52">
        <v>0</v>
      </c>
      <c r="I383">
        <f t="shared" si="37"/>
        <v>0</v>
      </c>
      <c r="J383">
        <f t="shared" si="38"/>
        <v>0</v>
      </c>
      <c r="L383" s="52">
        <v>8.661400793376389</v>
      </c>
      <c r="M383">
        <f t="shared" si="39"/>
        <v>8661.4007933763896</v>
      </c>
      <c r="N383">
        <f t="shared" si="40"/>
        <v>8662</v>
      </c>
      <c r="P383" s="52">
        <v>10.853573972559854</v>
      </c>
      <c r="Q383">
        <f t="shared" si="41"/>
        <v>10853.573972559854</v>
      </c>
      <c r="R383">
        <f t="shared" si="42"/>
        <v>10854</v>
      </c>
      <c r="U383" s="52">
        <v>10.653695596951383</v>
      </c>
      <c r="V383">
        <v>12</v>
      </c>
      <c r="W383">
        <f t="shared" si="43"/>
        <v>1.3463044030486166</v>
      </c>
      <c r="X383">
        <f t="shared" si="44"/>
        <v>0.11219203358738472</v>
      </c>
      <c r="Z383" s="52">
        <v>12.881285114455206</v>
      </c>
      <c r="AA383">
        <v>12</v>
      </c>
      <c r="AB383">
        <f t="shared" si="45"/>
        <v>0.8812851144552063</v>
      </c>
      <c r="AC383">
        <f t="shared" si="46"/>
        <v>7.344042620460052E-2</v>
      </c>
    </row>
    <row r="384" spans="1:29" x14ac:dyDescent="0.25">
      <c r="A384">
        <v>16</v>
      </c>
      <c r="B384">
        <v>12365</v>
      </c>
      <c r="C384">
        <v>9188</v>
      </c>
      <c r="D384">
        <v>11322</v>
      </c>
      <c r="H384" s="52">
        <v>12.365269240949079</v>
      </c>
      <c r="I384">
        <f t="shared" si="37"/>
        <v>12365.269240949079</v>
      </c>
      <c r="J384">
        <f t="shared" si="38"/>
        <v>12366</v>
      </c>
      <c r="L384" s="52">
        <v>9.1883758331982026</v>
      </c>
      <c r="M384">
        <f t="shared" si="39"/>
        <v>9188.3758331982026</v>
      </c>
      <c r="N384">
        <f t="shared" si="40"/>
        <v>9189</v>
      </c>
      <c r="P384" s="52">
        <v>11.322277243785003</v>
      </c>
      <c r="Q384">
        <f t="shared" si="41"/>
        <v>11322.277243785002</v>
      </c>
      <c r="R384">
        <f t="shared" si="42"/>
        <v>11323</v>
      </c>
      <c r="U384" s="52">
        <v>10.653685620131917</v>
      </c>
      <c r="V384">
        <v>12</v>
      </c>
      <c r="W384">
        <f t="shared" si="43"/>
        <v>1.3463143798680832</v>
      </c>
      <c r="X384">
        <f t="shared" si="44"/>
        <v>0.11219286498900694</v>
      </c>
      <c r="Z384" s="52">
        <v>12.881285114455206</v>
      </c>
      <c r="AA384">
        <v>12</v>
      </c>
      <c r="AB384">
        <f t="shared" si="45"/>
        <v>0.8812851144552063</v>
      </c>
      <c r="AC384">
        <f t="shared" si="46"/>
        <v>7.344042620460052E-2</v>
      </c>
    </row>
    <row r="385" spans="1:29" x14ac:dyDescent="0.25">
      <c r="A385">
        <v>17</v>
      </c>
      <c r="B385">
        <v>13244</v>
      </c>
      <c r="C385">
        <v>8888</v>
      </c>
      <c r="D385">
        <v>10870</v>
      </c>
      <c r="H385" s="52">
        <v>13.243893083718437</v>
      </c>
      <c r="I385">
        <f t="shared" si="37"/>
        <v>13243.893083718436</v>
      </c>
      <c r="J385">
        <f t="shared" si="38"/>
        <v>13244</v>
      </c>
      <c r="L385" s="52">
        <v>8.8881769144200984</v>
      </c>
      <c r="M385">
        <f t="shared" si="39"/>
        <v>8888.1769144200989</v>
      </c>
      <c r="N385">
        <f t="shared" si="40"/>
        <v>8889</v>
      </c>
      <c r="P385" s="52">
        <v>10.870115669620677</v>
      </c>
      <c r="Q385">
        <f t="shared" si="41"/>
        <v>10870.115669620678</v>
      </c>
      <c r="R385">
        <f t="shared" si="42"/>
        <v>10871</v>
      </c>
      <c r="U385" s="52">
        <v>10.653690503859751</v>
      </c>
      <c r="V385">
        <v>12</v>
      </c>
      <c r="W385">
        <f t="shared" si="43"/>
        <v>1.3463094961402486</v>
      </c>
      <c r="X385">
        <f t="shared" si="44"/>
        <v>0.11219245801168738</v>
      </c>
      <c r="Z385" s="52">
        <v>12.881285114455206</v>
      </c>
      <c r="AA385">
        <v>12</v>
      </c>
      <c r="AB385">
        <f t="shared" si="45"/>
        <v>0.8812851144552063</v>
      </c>
      <c r="AC385">
        <f t="shared" si="46"/>
        <v>7.344042620460052E-2</v>
      </c>
    </row>
    <row r="386" spans="1:29" x14ac:dyDescent="0.25">
      <c r="A386">
        <v>18</v>
      </c>
      <c r="B386">
        <v>13378</v>
      </c>
      <c r="C386">
        <v>8810</v>
      </c>
      <c r="D386">
        <v>11195</v>
      </c>
      <c r="H386" s="52">
        <v>13.377730167184765</v>
      </c>
      <c r="I386">
        <f t="shared" si="37"/>
        <v>13377.730167184765</v>
      </c>
      <c r="J386">
        <f t="shared" si="38"/>
        <v>13378</v>
      </c>
      <c r="L386" s="52">
        <v>8.8099709239464037</v>
      </c>
      <c r="M386">
        <f t="shared" si="39"/>
        <v>8809.9709239464046</v>
      </c>
      <c r="N386">
        <f t="shared" si="40"/>
        <v>8810</v>
      </c>
      <c r="P386" s="52">
        <v>11.195406287594183</v>
      </c>
      <c r="Q386">
        <f t="shared" si="41"/>
        <v>11195.406287594184</v>
      </c>
      <c r="R386">
        <f t="shared" si="42"/>
        <v>11196</v>
      </c>
      <c r="U386" s="52">
        <v>10.65368811323841</v>
      </c>
      <c r="V386">
        <v>12</v>
      </c>
      <c r="W386">
        <f t="shared" si="43"/>
        <v>1.3463118867615904</v>
      </c>
      <c r="X386">
        <f t="shared" si="44"/>
        <v>0.11219265723013254</v>
      </c>
      <c r="Z386" s="52">
        <v>12.881285114455206</v>
      </c>
      <c r="AA386">
        <v>12</v>
      </c>
      <c r="AB386">
        <f t="shared" si="45"/>
        <v>0.8812851144552063</v>
      </c>
      <c r="AC386">
        <f t="shared" si="46"/>
        <v>7.344042620460052E-2</v>
      </c>
    </row>
    <row r="387" spans="1:29" x14ac:dyDescent="0.25">
      <c r="A387">
        <v>19</v>
      </c>
      <c r="B387">
        <v>12877</v>
      </c>
      <c r="C387">
        <v>8948</v>
      </c>
      <c r="D387">
        <v>11043</v>
      </c>
      <c r="H387" s="52">
        <v>12.87659842410663</v>
      </c>
      <c r="I387">
        <f t="shared" si="37"/>
        <v>12876.598424106631</v>
      </c>
      <c r="J387">
        <f t="shared" si="38"/>
        <v>12877</v>
      </c>
      <c r="L387" s="52">
        <v>8.9476997263687448</v>
      </c>
      <c r="M387">
        <f t="shared" si="39"/>
        <v>8947.6997263687445</v>
      </c>
      <c r="N387">
        <f t="shared" si="40"/>
        <v>8948</v>
      </c>
      <c r="P387" s="52">
        <v>11.043263162718144</v>
      </c>
      <c r="Q387">
        <f t="shared" si="41"/>
        <v>11043.263162718144</v>
      </c>
      <c r="R387">
        <f t="shared" si="42"/>
        <v>11044</v>
      </c>
      <c r="U387" s="52">
        <v>10.653689283465457</v>
      </c>
      <c r="V387">
        <v>12</v>
      </c>
      <c r="W387">
        <f t="shared" si="43"/>
        <v>1.3463107165345427</v>
      </c>
      <c r="X387">
        <f t="shared" si="44"/>
        <v>0.11219255971121189</v>
      </c>
      <c r="Z387" s="52">
        <v>12.881285114455206</v>
      </c>
      <c r="AA387">
        <v>12</v>
      </c>
      <c r="AB387">
        <f t="shared" si="45"/>
        <v>0.8812851144552063</v>
      </c>
      <c r="AC387">
        <f t="shared" si="46"/>
        <v>7.344042620460052E-2</v>
      </c>
    </row>
    <row r="388" spans="1:29" x14ac:dyDescent="0.25">
      <c r="A388">
        <v>20</v>
      </c>
      <c r="B388">
        <v>12512</v>
      </c>
      <c r="C388">
        <v>9175</v>
      </c>
      <c r="D388">
        <v>11173</v>
      </c>
      <c r="H388" s="52">
        <v>12.512142034877241</v>
      </c>
      <c r="I388">
        <f t="shared" si="37"/>
        <v>12512.142034877241</v>
      </c>
      <c r="J388">
        <f t="shared" si="38"/>
        <v>12513</v>
      </c>
      <c r="L388" s="52">
        <v>9.1747204889585081</v>
      </c>
      <c r="M388">
        <f t="shared" si="39"/>
        <v>9174.7204889585082</v>
      </c>
      <c r="N388">
        <f t="shared" si="40"/>
        <v>9175</v>
      </c>
      <c r="P388" s="52">
        <v>11.172649073114478</v>
      </c>
      <c r="Q388">
        <f t="shared" si="41"/>
        <v>11172.649073114479</v>
      </c>
      <c r="R388">
        <f t="shared" si="42"/>
        <v>11173</v>
      </c>
      <c r="U388" s="52">
        <v>10.653688710630554</v>
      </c>
      <c r="V388">
        <v>12</v>
      </c>
      <c r="W388">
        <f t="shared" si="43"/>
        <v>1.3463112893694458</v>
      </c>
      <c r="X388">
        <f t="shared" si="44"/>
        <v>0.11219260744745381</v>
      </c>
      <c r="Z388" s="52">
        <v>12.881285114455206</v>
      </c>
      <c r="AA388">
        <v>12</v>
      </c>
      <c r="AB388">
        <f t="shared" si="45"/>
        <v>0.8812851144552063</v>
      </c>
      <c r="AC388">
        <f t="shared" si="46"/>
        <v>7.344042620460052E-2</v>
      </c>
    </row>
    <row r="389" spans="1:29" x14ac:dyDescent="0.25">
      <c r="A389">
        <v>21</v>
      </c>
      <c r="B389">
        <v>12752</v>
      </c>
      <c r="C389">
        <v>9112</v>
      </c>
      <c r="D389">
        <v>11236</v>
      </c>
      <c r="H389" s="52">
        <v>12.752401144416961</v>
      </c>
      <c r="I389">
        <f t="shared" si="37"/>
        <v>12752.401144416961</v>
      </c>
      <c r="J389">
        <f t="shared" si="38"/>
        <v>12753</v>
      </c>
      <c r="L389" s="52">
        <v>9.1115985848718228</v>
      </c>
      <c r="M389">
        <f t="shared" si="39"/>
        <v>9111.5985848718228</v>
      </c>
      <c r="N389">
        <f t="shared" si="40"/>
        <v>9112</v>
      </c>
      <c r="P389" s="52">
        <v>11.235567436376551</v>
      </c>
      <c r="Q389">
        <f t="shared" si="41"/>
        <v>11235.56743637655</v>
      </c>
      <c r="R389">
        <f t="shared" si="42"/>
        <v>11236</v>
      </c>
      <c r="U389" s="52">
        <v>10.65368899103753</v>
      </c>
      <c r="V389">
        <v>12</v>
      </c>
      <c r="W389">
        <f t="shared" si="43"/>
        <v>1.3463110089624699</v>
      </c>
      <c r="X389">
        <f t="shared" si="44"/>
        <v>0.11219258408020583</v>
      </c>
      <c r="Z389" s="52">
        <v>12.881285114455206</v>
      </c>
      <c r="AA389">
        <v>12</v>
      </c>
      <c r="AB389">
        <f t="shared" si="45"/>
        <v>0.8812851144552063</v>
      </c>
      <c r="AC389">
        <f t="shared" si="46"/>
        <v>7.344042620460052E-2</v>
      </c>
    </row>
    <row r="390" spans="1:29" x14ac:dyDescent="0.25">
      <c r="A390">
        <v>22</v>
      </c>
      <c r="B390">
        <v>0</v>
      </c>
      <c r="C390">
        <v>0</v>
      </c>
      <c r="D390">
        <v>0</v>
      </c>
      <c r="H390" s="52">
        <v>0</v>
      </c>
      <c r="I390">
        <f t="shared" si="37"/>
        <v>0</v>
      </c>
      <c r="J390">
        <f t="shared" si="38"/>
        <v>0</v>
      </c>
      <c r="L390" s="52">
        <v>9.168325304674303</v>
      </c>
      <c r="M390">
        <f t="shared" si="39"/>
        <v>9168.325304674303</v>
      </c>
      <c r="N390">
        <f t="shared" si="40"/>
        <v>9169</v>
      </c>
      <c r="P390" s="52">
        <v>10.905271577922363</v>
      </c>
      <c r="Q390">
        <f t="shared" si="41"/>
        <v>10905.271577922364</v>
      </c>
      <c r="R390">
        <f t="shared" si="42"/>
        <v>10906</v>
      </c>
      <c r="U390" s="52">
        <v>10.653688853776217</v>
      </c>
      <c r="V390">
        <v>12</v>
      </c>
      <c r="W390">
        <f t="shared" si="43"/>
        <v>1.3463111462237833</v>
      </c>
      <c r="X390">
        <f t="shared" si="44"/>
        <v>0.11219259551864862</v>
      </c>
      <c r="Z390" s="52">
        <v>12.881285114455206</v>
      </c>
      <c r="AA390">
        <v>12</v>
      </c>
      <c r="AB390">
        <f t="shared" si="45"/>
        <v>0.8812851144552063</v>
      </c>
      <c r="AC390">
        <f t="shared" si="46"/>
        <v>7.344042620460052E-2</v>
      </c>
    </row>
    <row r="391" spans="1:29" x14ac:dyDescent="0.25">
      <c r="A391">
        <v>23</v>
      </c>
      <c r="B391">
        <v>13002</v>
      </c>
      <c r="C391">
        <v>8913</v>
      </c>
      <c r="D391">
        <v>11363</v>
      </c>
      <c r="H391" s="52">
        <v>13.00224031197785</v>
      </c>
      <c r="I391">
        <f t="shared" si="37"/>
        <v>13002.24031197785</v>
      </c>
      <c r="J391">
        <f t="shared" si="38"/>
        <v>13003</v>
      </c>
      <c r="L391" s="52">
        <v>8.9129367871864549</v>
      </c>
      <c r="M391">
        <f t="shared" si="39"/>
        <v>8912.9367871864542</v>
      </c>
      <c r="N391">
        <f t="shared" si="40"/>
        <v>8913</v>
      </c>
      <c r="P391" s="52">
        <v>11.362717214155376</v>
      </c>
      <c r="Q391">
        <f t="shared" si="41"/>
        <v>11362.717214155376</v>
      </c>
      <c r="R391">
        <f t="shared" si="42"/>
        <v>11363</v>
      </c>
      <c r="U391" s="52">
        <v>10.653688920966658</v>
      </c>
      <c r="V391">
        <v>12</v>
      </c>
      <c r="W391">
        <f t="shared" si="43"/>
        <v>1.3463110790333417</v>
      </c>
      <c r="X391">
        <f t="shared" si="44"/>
        <v>0.11219258991944514</v>
      </c>
      <c r="Z391" s="52">
        <v>12.881285114455206</v>
      </c>
      <c r="AA391">
        <v>12</v>
      </c>
      <c r="AB391">
        <f t="shared" si="45"/>
        <v>0.8812851144552063</v>
      </c>
      <c r="AC391">
        <f t="shared" si="46"/>
        <v>7.344042620460052E-2</v>
      </c>
    </row>
    <row r="392" spans="1:29" x14ac:dyDescent="0.25">
      <c r="A392">
        <v>24</v>
      </c>
      <c r="B392">
        <v>11725</v>
      </c>
      <c r="C392">
        <v>9327</v>
      </c>
      <c r="D392">
        <v>10932</v>
      </c>
      <c r="H392" s="52">
        <v>11.724713023414873</v>
      </c>
      <c r="I392">
        <f t="shared" si="37"/>
        <v>11724.713023414874</v>
      </c>
      <c r="J392">
        <f t="shared" si="38"/>
        <v>11725</v>
      </c>
      <c r="L392" s="52">
        <v>9.3270845708819063</v>
      </c>
      <c r="M392">
        <f t="shared" si="39"/>
        <v>9327.084570881907</v>
      </c>
      <c r="N392">
        <f t="shared" si="40"/>
        <v>9328</v>
      </c>
      <c r="P392" s="52">
        <v>10.932186791807036</v>
      </c>
      <c r="Q392">
        <f t="shared" si="41"/>
        <v>10932.186791807037</v>
      </c>
      <c r="R392">
        <f t="shared" si="42"/>
        <v>10933</v>
      </c>
      <c r="U392" s="52">
        <v>10.653688888076434</v>
      </c>
      <c r="V392">
        <v>12</v>
      </c>
      <c r="W392">
        <f t="shared" si="43"/>
        <v>1.3463111119235656</v>
      </c>
      <c r="X392">
        <f t="shared" si="44"/>
        <v>0.11219259266029713</v>
      </c>
      <c r="Z392" s="52">
        <v>12.881285114455206</v>
      </c>
      <c r="AA392">
        <v>12</v>
      </c>
      <c r="AB392">
        <f t="shared" si="45"/>
        <v>0.8812851144552063</v>
      </c>
      <c r="AC392">
        <f t="shared" si="46"/>
        <v>7.344042620460052E-2</v>
      </c>
    </row>
    <row r="393" spans="1:29" x14ac:dyDescent="0.25">
      <c r="A393">
        <v>25</v>
      </c>
      <c r="B393">
        <v>12591</v>
      </c>
      <c r="C393">
        <v>9502</v>
      </c>
      <c r="D393">
        <v>10745</v>
      </c>
      <c r="H393" s="52">
        <v>12.591160153868056</v>
      </c>
      <c r="I393">
        <f t="shared" si="37"/>
        <v>12591.160153868057</v>
      </c>
      <c r="J393">
        <f t="shared" si="38"/>
        <v>12592</v>
      </c>
      <c r="L393" s="52">
        <v>9.502373162030036</v>
      </c>
      <c r="M393">
        <f t="shared" si="39"/>
        <v>9502.3731620300368</v>
      </c>
      <c r="N393">
        <f t="shared" si="40"/>
        <v>9503</v>
      </c>
      <c r="P393" s="52">
        <v>10.74548030307381</v>
      </c>
      <c r="Q393">
        <f t="shared" si="41"/>
        <v>10745.480303073809</v>
      </c>
      <c r="R393">
        <f t="shared" si="42"/>
        <v>10746</v>
      </c>
      <c r="U393" s="52">
        <v>10.653688904176446</v>
      </c>
      <c r="V393">
        <v>12</v>
      </c>
      <c r="W393">
        <f t="shared" si="43"/>
        <v>1.3463110958235536</v>
      </c>
      <c r="X393">
        <f t="shared" si="44"/>
        <v>0.11219259131862946</v>
      </c>
      <c r="Z393" s="52">
        <v>12.881285114455206</v>
      </c>
      <c r="AA393">
        <v>12</v>
      </c>
      <c r="AB393">
        <f t="shared" si="45"/>
        <v>0.8812851144552063</v>
      </c>
      <c r="AC393">
        <f t="shared" si="46"/>
        <v>7.344042620460052E-2</v>
      </c>
    </row>
    <row r="394" spans="1:29" x14ac:dyDescent="0.25">
      <c r="A394">
        <v>26</v>
      </c>
      <c r="B394">
        <v>12753</v>
      </c>
      <c r="C394">
        <v>9093</v>
      </c>
      <c r="D394">
        <v>10875</v>
      </c>
      <c r="H394" s="52">
        <v>12.752795583404973</v>
      </c>
      <c r="I394">
        <f t="shared" si="37"/>
        <v>12752.795583404974</v>
      </c>
      <c r="J394">
        <f t="shared" si="38"/>
        <v>12753</v>
      </c>
      <c r="L394" s="52">
        <v>9.0926353799902682</v>
      </c>
      <c r="M394">
        <f t="shared" si="39"/>
        <v>9092.6353799902681</v>
      </c>
      <c r="N394">
        <f t="shared" si="40"/>
        <v>9093</v>
      </c>
      <c r="P394" s="52">
        <v>10.874598942922395</v>
      </c>
      <c r="Q394">
        <f t="shared" si="41"/>
        <v>10874.598942922396</v>
      </c>
      <c r="R394">
        <f t="shared" si="42"/>
        <v>10875</v>
      </c>
      <c r="U394" s="52">
        <v>10.653688896295371</v>
      </c>
      <c r="V394">
        <v>12</v>
      </c>
      <c r="W394">
        <f t="shared" si="43"/>
        <v>1.3463111037046289</v>
      </c>
      <c r="X394">
        <f t="shared" si="44"/>
        <v>0.11219259197538574</v>
      </c>
      <c r="Z394" s="52">
        <v>12.881285114455206</v>
      </c>
      <c r="AA394">
        <v>12</v>
      </c>
      <c r="AB394">
        <f t="shared" si="45"/>
        <v>0.8812851144552063</v>
      </c>
      <c r="AC394">
        <f t="shared" si="46"/>
        <v>7.344042620460052E-2</v>
      </c>
    </row>
    <row r="395" spans="1:29" x14ac:dyDescent="0.25">
      <c r="A395">
        <v>27</v>
      </c>
      <c r="B395">
        <v>12958</v>
      </c>
      <c r="C395">
        <v>9378</v>
      </c>
      <c r="D395">
        <v>11181</v>
      </c>
      <c r="H395" s="52">
        <v>12.958191045149915</v>
      </c>
      <c r="I395">
        <f t="shared" si="37"/>
        <v>12958.191045149915</v>
      </c>
      <c r="J395">
        <f t="shared" si="38"/>
        <v>12959</v>
      </c>
      <c r="L395" s="52">
        <v>9.3777135621828567</v>
      </c>
      <c r="M395">
        <f t="shared" si="39"/>
        <v>9377.7135621828565</v>
      </c>
      <c r="N395">
        <f t="shared" si="40"/>
        <v>9378</v>
      </c>
      <c r="P395" s="52">
        <v>11.181386208723609</v>
      </c>
      <c r="Q395">
        <f t="shared" si="41"/>
        <v>11181.386208723608</v>
      </c>
      <c r="R395">
        <f t="shared" si="42"/>
        <v>11182</v>
      </c>
      <c r="U395" s="52">
        <v>10.653688900153217</v>
      </c>
      <c r="V395">
        <v>12</v>
      </c>
      <c r="W395">
        <f t="shared" si="43"/>
        <v>1.3463110998467833</v>
      </c>
      <c r="X395">
        <f t="shared" si="44"/>
        <v>0.11219259165389861</v>
      </c>
      <c r="Z395" s="52">
        <v>12.881285114455206</v>
      </c>
      <c r="AA395">
        <v>12</v>
      </c>
      <c r="AB395">
        <f t="shared" si="45"/>
        <v>0.8812851144552063</v>
      </c>
      <c r="AC395">
        <f t="shared" si="46"/>
        <v>7.344042620460052E-2</v>
      </c>
    </row>
    <row r="396" spans="1:29" x14ac:dyDescent="0.25">
      <c r="A396">
        <v>28</v>
      </c>
      <c r="B396">
        <v>12420</v>
      </c>
      <c r="C396">
        <v>8998</v>
      </c>
      <c r="D396">
        <v>11036</v>
      </c>
      <c r="H396" s="52">
        <v>12.420309112501183</v>
      </c>
      <c r="I396">
        <f t="shared" si="37"/>
        <v>12420.309112501183</v>
      </c>
      <c r="J396">
        <f t="shared" si="38"/>
        <v>12421</v>
      </c>
      <c r="L396" s="52">
        <v>8.9979158682717149</v>
      </c>
      <c r="M396">
        <f t="shared" si="39"/>
        <v>8997.9158682717152</v>
      </c>
      <c r="N396">
        <f t="shared" si="40"/>
        <v>8998</v>
      </c>
      <c r="P396" s="52">
        <v>11.036429572224622</v>
      </c>
      <c r="Q396">
        <f t="shared" si="41"/>
        <v>11036.429572224621</v>
      </c>
      <c r="R396">
        <f t="shared" si="42"/>
        <v>11037</v>
      </c>
      <c r="U396" s="52">
        <v>10.653688898264772</v>
      </c>
      <c r="V396">
        <v>12</v>
      </c>
      <c r="W396">
        <f t="shared" si="43"/>
        <v>1.3463111017352283</v>
      </c>
      <c r="X396">
        <f t="shared" si="44"/>
        <v>0.11219259181126902</v>
      </c>
      <c r="Z396" s="52">
        <v>12.881285114455206</v>
      </c>
      <c r="AA396">
        <v>12</v>
      </c>
      <c r="AB396">
        <f t="shared" si="45"/>
        <v>0.8812851144552063</v>
      </c>
      <c r="AC396">
        <f t="shared" si="46"/>
        <v>7.344042620460052E-2</v>
      </c>
    </row>
    <row r="397" spans="1:29" x14ac:dyDescent="0.25">
      <c r="A397">
        <v>29</v>
      </c>
      <c r="B397">
        <v>0</v>
      </c>
      <c r="C397">
        <v>0</v>
      </c>
      <c r="D397">
        <v>0</v>
      </c>
      <c r="H397" s="52">
        <v>0</v>
      </c>
      <c r="I397">
        <f t="shared" si="37"/>
        <v>0</v>
      </c>
      <c r="J397">
        <f t="shared" si="38"/>
        <v>0</v>
      </c>
      <c r="L397" s="52">
        <v>9.4309112347882635</v>
      </c>
      <c r="M397">
        <f t="shared" si="39"/>
        <v>9430.9112347882638</v>
      </c>
      <c r="N397">
        <f t="shared" si="40"/>
        <v>9431</v>
      </c>
      <c r="P397" s="52">
        <v>11.420932798777494</v>
      </c>
      <c r="Q397">
        <f t="shared" si="41"/>
        <v>11420.932798777494</v>
      </c>
      <c r="R397">
        <f t="shared" si="42"/>
        <v>11421</v>
      </c>
      <c r="U397" s="52">
        <v>10.653688899189181</v>
      </c>
      <c r="V397">
        <v>12</v>
      </c>
      <c r="W397">
        <f t="shared" si="43"/>
        <v>1.3463111008108193</v>
      </c>
      <c r="X397">
        <f t="shared" si="44"/>
        <v>0.11219259173423494</v>
      </c>
      <c r="Z397" s="52">
        <v>12.881285114455206</v>
      </c>
      <c r="AA397">
        <v>12</v>
      </c>
      <c r="AB397">
        <f t="shared" si="45"/>
        <v>0.8812851144552063</v>
      </c>
      <c r="AC397">
        <f t="shared" si="46"/>
        <v>7.344042620460052E-2</v>
      </c>
    </row>
    <row r="398" spans="1:29" x14ac:dyDescent="0.25">
      <c r="A398">
        <v>30</v>
      </c>
      <c r="B398">
        <v>12347</v>
      </c>
      <c r="C398">
        <v>8842</v>
      </c>
      <c r="D398">
        <v>10848</v>
      </c>
      <c r="H398" s="52">
        <v>12.346538225504153</v>
      </c>
      <c r="I398">
        <f t="shared" si="37"/>
        <v>12346.538225504153</v>
      </c>
      <c r="J398">
        <f t="shared" si="38"/>
        <v>12347</v>
      </c>
      <c r="L398" s="52">
        <v>8.8420975152177022</v>
      </c>
      <c r="M398">
        <f t="shared" si="39"/>
        <v>8842.0975152177016</v>
      </c>
      <c r="N398">
        <f t="shared" si="40"/>
        <v>8843</v>
      </c>
      <c r="P398" s="52">
        <v>10.848061764127717</v>
      </c>
      <c r="Q398">
        <f t="shared" si="41"/>
        <v>10848.061764127717</v>
      </c>
      <c r="R398">
        <f t="shared" si="42"/>
        <v>10849</v>
      </c>
      <c r="U398" s="52">
        <v>10.653688898736675</v>
      </c>
      <c r="V398">
        <v>12</v>
      </c>
      <c r="W398">
        <f t="shared" si="43"/>
        <v>1.3463111012633249</v>
      </c>
      <c r="X398">
        <f t="shared" si="44"/>
        <v>0.11219259177194374</v>
      </c>
      <c r="Z398" s="52">
        <v>12.881285114455206</v>
      </c>
      <c r="AA398">
        <v>12</v>
      </c>
      <c r="AB398">
        <f t="shared" si="45"/>
        <v>0.8812851144552063</v>
      </c>
      <c r="AC398">
        <f t="shared" si="46"/>
        <v>7.344042620460052E-2</v>
      </c>
    </row>
    <row r="399" spans="1:29" x14ac:dyDescent="0.25">
      <c r="A399">
        <v>31</v>
      </c>
      <c r="B399">
        <v>12324</v>
      </c>
      <c r="C399">
        <v>8998</v>
      </c>
      <c r="D399">
        <v>10848</v>
      </c>
      <c r="H399" s="52">
        <v>12.324065977658158</v>
      </c>
      <c r="I399">
        <f t="shared" si="37"/>
        <v>12324.065977658158</v>
      </c>
      <c r="J399">
        <f t="shared" si="38"/>
        <v>12325</v>
      </c>
      <c r="L399" s="52">
        <v>9.369072555039514</v>
      </c>
      <c r="M399">
        <f t="shared" si="39"/>
        <v>9369.0725550395146</v>
      </c>
      <c r="N399">
        <f t="shared" si="40"/>
        <v>9370</v>
      </c>
      <c r="P399" s="52">
        <v>11.316765035352866</v>
      </c>
      <c r="Q399">
        <f t="shared" si="41"/>
        <v>11316.765035352866</v>
      </c>
      <c r="R399">
        <f t="shared" si="42"/>
        <v>11317</v>
      </c>
      <c r="U399" s="52">
        <v>10.65368889895818</v>
      </c>
      <c r="V399">
        <v>12</v>
      </c>
      <c r="W399">
        <f t="shared" si="43"/>
        <v>1.3463111010418203</v>
      </c>
      <c r="X399">
        <f t="shared" si="44"/>
        <v>0.11219259175348502</v>
      </c>
      <c r="Z399" s="52">
        <v>12.881285114455206</v>
      </c>
      <c r="AA399">
        <v>12</v>
      </c>
      <c r="AB399">
        <f t="shared" si="45"/>
        <v>0.8812851144552063</v>
      </c>
      <c r="AC399">
        <f t="shared" si="46"/>
        <v>7.344042620460052E-2</v>
      </c>
    </row>
    <row r="400" spans="1:29" x14ac:dyDescent="0.25">
      <c r="A400">
        <v>32</v>
      </c>
      <c r="B400">
        <v>13203</v>
      </c>
      <c r="C400">
        <v>9069</v>
      </c>
      <c r="D400">
        <v>10865</v>
      </c>
      <c r="H400" s="52">
        <v>13.202689820427516</v>
      </c>
      <c r="I400">
        <f t="shared" si="37"/>
        <v>13202.689820427515</v>
      </c>
      <c r="J400">
        <f t="shared" si="38"/>
        <v>13203</v>
      </c>
      <c r="L400" s="52">
        <v>9.0688736362614097</v>
      </c>
      <c r="M400">
        <f t="shared" si="39"/>
        <v>9068.873636261409</v>
      </c>
      <c r="N400">
        <f t="shared" si="40"/>
        <v>9069</v>
      </c>
      <c r="P400" s="52">
        <v>10.86460346118854</v>
      </c>
      <c r="Q400">
        <f t="shared" si="41"/>
        <v>10864.603461188541</v>
      </c>
      <c r="R400">
        <f t="shared" si="42"/>
        <v>10865</v>
      </c>
      <c r="U400" s="52">
        <v>10.653688898849751</v>
      </c>
      <c r="V400">
        <v>12</v>
      </c>
      <c r="W400">
        <f t="shared" si="43"/>
        <v>1.3463111011502491</v>
      </c>
      <c r="X400">
        <f t="shared" si="44"/>
        <v>0.11219259176252076</v>
      </c>
      <c r="Z400" s="52">
        <v>12.881285114455206</v>
      </c>
      <c r="AA400">
        <v>12</v>
      </c>
      <c r="AB400">
        <f t="shared" si="45"/>
        <v>0.8812851144552063</v>
      </c>
      <c r="AC400">
        <f t="shared" si="46"/>
        <v>7.344042620460052E-2</v>
      </c>
    </row>
    <row r="401" spans="1:29" x14ac:dyDescent="0.25">
      <c r="A401">
        <v>33</v>
      </c>
      <c r="B401">
        <v>13337</v>
      </c>
      <c r="C401">
        <v>8991</v>
      </c>
      <c r="D401">
        <v>11190</v>
      </c>
      <c r="H401" s="52">
        <v>13.336526903893844</v>
      </c>
      <c r="I401">
        <f t="shared" si="37"/>
        <v>13336.526903893844</v>
      </c>
      <c r="J401">
        <f t="shared" si="38"/>
        <v>13337</v>
      </c>
      <c r="L401" s="52">
        <v>8.9906676457877168</v>
      </c>
      <c r="M401">
        <f t="shared" si="39"/>
        <v>8990.6676457877165</v>
      </c>
      <c r="N401">
        <f t="shared" si="40"/>
        <v>8991</v>
      </c>
      <c r="P401" s="52">
        <v>11.189894079162046</v>
      </c>
      <c r="Q401">
        <f t="shared" si="41"/>
        <v>11189.894079162046</v>
      </c>
      <c r="R401">
        <f t="shared" si="42"/>
        <v>11190</v>
      </c>
      <c r="U401" s="52">
        <v>10.653688898902828</v>
      </c>
      <c r="V401">
        <v>12</v>
      </c>
      <c r="W401">
        <f t="shared" si="43"/>
        <v>1.3463111010971716</v>
      </c>
      <c r="X401">
        <f t="shared" si="44"/>
        <v>0.11219259175809763</v>
      </c>
      <c r="Z401" s="52">
        <v>12.881285114455206</v>
      </c>
      <c r="AA401">
        <v>12</v>
      </c>
      <c r="AB401">
        <f t="shared" si="45"/>
        <v>0.8812851144552063</v>
      </c>
      <c r="AC401">
        <f t="shared" si="46"/>
        <v>7.344042620460052E-2</v>
      </c>
    </row>
    <row r="402" spans="1:29" x14ac:dyDescent="0.25">
      <c r="A402">
        <v>34</v>
      </c>
      <c r="B402">
        <v>12836</v>
      </c>
      <c r="C402">
        <v>9129</v>
      </c>
      <c r="D402">
        <v>11038</v>
      </c>
      <c r="H402" s="52">
        <v>12.835395160815709</v>
      </c>
      <c r="I402">
        <f t="shared" si="37"/>
        <v>12835.395160815709</v>
      </c>
      <c r="J402">
        <f t="shared" si="38"/>
        <v>12836</v>
      </c>
      <c r="L402" s="52">
        <v>9.1283964482100579</v>
      </c>
      <c r="M402">
        <f t="shared" si="39"/>
        <v>9128.3964482100582</v>
      </c>
      <c r="N402">
        <f t="shared" si="40"/>
        <v>9129</v>
      </c>
      <c r="P402" s="52">
        <v>11.037750954286007</v>
      </c>
      <c r="Q402">
        <f t="shared" si="41"/>
        <v>11037.750954286008</v>
      </c>
      <c r="R402">
        <f t="shared" si="42"/>
        <v>11038</v>
      </c>
      <c r="U402" s="52">
        <v>10.653688898876847</v>
      </c>
      <c r="V402">
        <v>12</v>
      </c>
      <c r="W402">
        <f t="shared" si="43"/>
        <v>1.3463111011231526</v>
      </c>
      <c r="X402">
        <f t="shared" si="44"/>
        <v>0.11219259176026271</v>
      </c>
      <c r="Z402" s="52">
        <v>12.881285114455206</v>
      </c>
      <c r="AA402">
        <v>12</v>
      </c>
      <c r="AB402">
        <f t="shared" si="45"/>
        <v>0.8812851144552063</v>
      </c>
      <c r="AC402">
        <f t="shared" si="46"/>
        <v>7.344042620460052E-2</v>
      </c>
    </row>
    <row r="403" spans="1:29" x14ac:dyDescent="0.25">
      <c r="A403">
        <v>35</v>
      </c>
      <c r="B403">
        <v>12471</v>
      </c>
      <c r="C403">
        <v>9356</v>
      </c>
      <c r="D403">
        <v>11168</v>
      </c>
      <c r="H403" s="52">
        <v>12.47093877158632</v>
      </c>
      <c r="I403">
        <f t="shared" si="37"/>
        <v>12470.938771586321</v>
      </c>
      <c r="J403">
        <f t="shared" si="38"/>
        <v>12471</v>
      </c>
      <c r="L403" s="52">
        <v>9.3554172107998195</v>
      </c>
      <c r="M403">
        <f t="shared" si="39"/>
        <v>9355.4172107998202</v>
      </c>
      <c r="N403">
        <f t="shared" si="40"/>
        <v>9356</v>
      </c>
      <c r="P403" s="52">
        <v>11.167136864682341</v>
      </c>
      <c r="Q403">
        <f t="shared" si="41"/>
        <v>11167.136864682341</v>
      </c>
      <c r="R403">
        <f t="shared" si="42"/>
        <v>11168</v>
      </c>
      <c r="U403" s="52">
        <v>10.653688898889566</v>
      </c>
      <c r="V403">
        <v>12</v>
      </c>
      <c r="W403">
        <f t="shared" si="43"/>
        <v>1.3463111011104338</v>
      </c>
      <c r="X403">
        <f t="shared" si="44"/>
        <v>0.11219259175920282</v>
      </c>
      <c r="Z403" s="52">
        <v>12.881285114455206</v>
      </c>
      <c r="AA403">
        <v>12</v>
      </c>
      <c r="AB403">
        <f t="shared" si="45"/>
        <v>0.8812851144552063</v>
      </c>
      <c r="AC403">
        <f t="shared" si="46"/>
        <v>7.344042620460052E-2</v>
      </c>
    </row>
    <row r="404" spans="1:29" x14ac:dyDescent="0.25">
      <c r="A404">
        <v>36</v>
      </c>
      <c r="B404">
        <v>0</v>
      </c>
      <c r="C404">
        <v>0</v>
      </c>
      <c r="D404">
        <v>0</v>
      </c>
      <c r="H404" s="52">
        <v>0</v>
      </c>
      <c r="I404">
        <f t="shared" si="37"/>
        <v>0</v>
      </c>
      <c r="J404">
        <f t="shared" si="38"/>
        <v>0</v>
      </c>
      <c r="L404" s="52">
        <v>9.2922953067131342</v>
      </c>
      <c r="M404">
        <f t="shared" si="39"/>
        <v>9292.2953067131348</v>
      </c>
      <c r="N404">
        <f t="shared" si="40"/>
        <v>9293</v>
      </c>
      <c r="P404" s="52">
        <v>11.230055227944414</v>
      </c>
      <c r="Q404">
        <f t="shared" si="41"/>
        <v>11230.055227944415</v>
      </c>
      <c r="R404">
        <f t="shared" si="42"/>
        <v>11231</v>
      </c>
      <c r="U404" s="52">
        <v>10.653688898883342</v>
      </c>
      <c r="V404">
        <v>12</v>
      </c>
      <c r="W404">
        <f t="shared" si="43"/>
        <v>1.3463111011166582</v>
      </c>
      <c r="X404">
        <f t="shared" si="44"/>
        <v>0.11219259175972152</v>
      </c>
      <c r="Z404" s="52">
        <v>12.881285114455206</v>
      </c>
      <c r="AA404">
        <v>12</v>
      </c>
      <c r="AB404">
        <f t="shared" si="45"/>
        <v>0.8812851144552063</v>
      </c>
      <c r="AC404">
        <f t="shared" si="46"/>
        <v>7.344042620460052E-2</v>
      </c>
    </row>
    <row r="405" spans="1:29" x14ac:dyDescent="0.25">
      <c r="A405">
        <v>37</v>
      </c>
      <c r="B405">
        <v>13188</v>
      </c>
      <c r="C405">
        <v>9350</v>
      </c>
      <c r="D405">
        <v>10900</v>
      </c>
      <c r="H405" s="52">
        <v>13.187367548191739</v>
      </c>
      <c r="I405">
        <f t="shared" si="37"/>
        <v>13187.36754819174</v>
      </c>
      <c r="J405">
        <f t="shared" si="38"/>
        <v>13188</v>
      </c>
      <c r="L405" s="52">
        <v>9.3490220265156161</v>
      </c>
      <c r="M405">
        <f t="shared" si="39"/>
        <v>9349.0220265156167</v>
      </c>
      <c r="N405">
        <f t="shared" si="40"/>
        <v>9350</v>
      </c>
      <c r="P405" s="52">
        <v>10.899759369490226</v>
      </c>
      <c r="Q405">
        <f t="shared" si="41"/>
        <v>10899.759369490226</v>
      </c>
      <c r="R405">
        <f t="shared" si="42"/>
        <v>10900</v>
      </c>
      <c r="U405" s="52">
        <v>10.65368889888639</v>
      </c>
      <c r="V405">
        <v>12</v>
      </c>
      <c r="W405">
        <f t="shared" si="43"/>
        <v>1.34631110111361</v>
      </c>
      <c r="X405">
        <f t="shared" si="44"/>
        <v>0.1121925917594675</v>
      </c>
      <c r="Z405" s="52">
        <v>12.881285114455206</v>
      </c>
      <c r="AA405">
        <v>12</v>
      </c>
      <c r="AB405">
        <f t="shared" si="45"/>
        <v>0.8812851144552063</v>
      </c>
      <c r="AC405">
        <f t="shared" si="46"/>
        <v>7.344042620460052E-2</v>
      </c>
    </row>
    <row r="406" spans="1:29" x14ac:dyDescent="0.25">
      <c r="A406">
        <v>38</v>
      </c>
      <c r="B406">
        <v>12962</v>
      </c>
      <c r="C406">
        <v>9094</v>
      </c>
      <c r="D406">
        <v>11358</v>
      </c>
      <c r="H406" s="52">
        <v>12.961037048686929</v>
      </c>
      <c r="I406">
        <f t="shared" si="37"/>
        <v>12961.037048686929</v>
      </c>
      <c r="J406">
        <f t="shared" si="38"/>
        <v>12962</v>
      </c>
      <c r="L406" s="52">
        <v>9.0936335090277662</v>
      </c>
      <c r="M406">
        <f t="shared" si="39"/>
        <v>9093.6335090277662</v>
      </c>
      <c r="N406">
        <f t="shared" si="40"/>
        <v>9094</v>
      </c>
      <c r="P406" s="52">
        <v>11.357205005723239</v>
      </c>
      <c r="Q406">
        <f t="shared" si="41"/>
        <v>11357.205005723239</v>
      </c>
      <c r="R406">
        <f t="shared" si="42"/>
        <v>11358</v>
      </c>
      <c r="U406" s="52">
        <v>10.653688898884898</v>
      </c>
      <c r="V406">
        <v>12</v>
      </c>
      <c r="W406">
        <f t="shared" si="43"/>
        <v>1.3463111011151021</v>
      </c>
      <c r="X406">
        <f t="shared" si="44"/>
        <v>0.11219259175959184</v>
      </c>
      <c r="Z406" s="52">
        <v>12.881285114455206</v>
      </c>
      <c r="AA406">
        <v>12</v>
      </c>
      <c r="AB406">
        <f t="shared" si="45"/>
        <v>0.8812851144552063</v>
      </c>
      <c r="AC406">
        <f t="shared" si="46"/>
        <v>7.344042620460052E-2</v>
      </c>
    </row>
    <row r="407" spans="1:29" x14ac:dyDescent="0.25">
      <c r="A407">
        <v>39</v>
      </c>
      <c r="B407">
        <v>11684</v>
      </c>
      <c r="C407">
        <v>9508</v>
      </c>
      <c r="D407">
        <v>10927</v>
      </c>
      <c r="H407" s="52">
        <v>11.683509760123952</v>
      </c>
      <c r="I407">
        <f t="shared" si="37"/>
        <v>11683.509760123952</v>
      </c>
      <c r="J407">
        <f t="shared" si="38"/>
        <v>11684</v>
      </c>
      <c r="L407" s="52">
        <v>9.5077812927232177</v>
      </c>
      <c r="M407">
        <f t="shared" si="39"/>
        <v>9507.7812927232171</v>
      </c>
      <c r="N407">
        <f t="shared" si="40"/>
        <v>9508</v>
      </c>
      <c r="P407" s="52">
        <v>10.926674583374899</v>
      </c>
      <c r="Q407">
        <f t="shared" si="41"/>
        <v>10926.674583374899</v>
      </c>
      <c r="R407">
        <f t="shared" si="42"/>
        <v>10927</v>
      </c>
      <c r="U407" s="52">
        <v>10.65368889888563</v>
      </c>
      <c r="V407">
        <v>12</v>
      </c>
      <c r="W407">
        <f t="shared" si="43"/>
        <v>1.3463111011143702</v>
      </c>
      <c r="X407">
        <f t="shared" si="44"/>
        <v>0.11219259175953085</v>
      </c>
      <c r="Z407" s="52">
        <v>12.881285114455206</v>
      </c>
      <c r="AA407">
        <v>12</v>
      </c>
      <c r="AB407">
        <f t="shared" si="45"/>
        <v>0.8812851144552063</v>
      </c>
      <c r="AC407">
        <f t="shared" si="46"/>
        <v>7.344042620460052E-2</v>
      </c>
    </row>
    <row r="408" spans="1:29" x14ac:dyDescent="0.25">
      <c r="A408">
        <v>40</v>
      </c>
      <c r="B408">
        <v>12550</v>
      </c>
      <c r="C408">
        <v>9684</v>
      </c>
      <c r="D408">
        <v>10740</v>
      </c>
      <c r="H408" s="52">
        <v>12.549956890577135</v>
      </c>
      <c r="I408">
        <f t="shared" si="37"/>
        <v>12549.956890577136</v>
      </c>
      <c r="J408">
        <f t="shared" si="38"/>
        <v>12550</v>
      </c>
      <c r="L408" s="52">
        <v>9.6830698838713491</v>
      </c>
      <c r="M408">
        <f t="shared" si="39"/>
        <v>9683.0698838713488</v>
      </c>
      <c r="N408">
        <f t="shared" si="40"/>
        <v>9684</v>
      </c>
      <c r="P408" s="52">
        <v>10.739968094641673</v>
      </c>
      <c r="Q408">
        <f t="shared" si="41"/>
        <v>10739.968094641674</v>
      </c>
      <c r="R408">
        <f t="shared" si="42"/>
        <v>10740</v>
      </c>
      <c r="U408" s="52">
        <v>10.653688898885271</v>
      </c>
      <c r="V408">
        <v>12</v>
      </c>
      <c r="W408">
        <f t="shared" si="43"/>
        <v>1.3463111011147291</v>
      </c>
      <c r="X408">
        <f t="shared" si="44"/>
        <v>0.11219259175956076</v>
      </c>
      <c r="Z408" s="52">
        <v>12.881285114455206</v>
      </c>
      <c r="AA408">
        <v>12</v>
      </c>
      <c r="AB408">
        <f t="shared" si="45"/>
        <v>0.8812851144552063</v>
      </c>
      <c r="AC408">
        <f t="shared" si="46"/>
        <v>7.344042620460052E-2</v>
      </c>
    </row>
    <row r="409" spans="1:29" x14ac:dyDescent="0.25">
      <c r="A409">
        <v>41</v>
      </c>
      <c r="B409">
        <v>12712</v>
      </c>
      <c r="C409">
        <v>9274</v>
      </c>
      <c r="D409">
        <v>10870</v>
      </c>
      <c r="H409" s="52">
        <v>12.711592320114052</v>
      </c>
      <c r="I409">
        <f t="shared" si="37"/>
        <v>12711.592320114052</v>
      </c>
      <c r="J409">
        <f t="shared" si="38"/>
        <v>12712</v>
      </c>
      <c r="L409" s="52">
        <v>9.2733321018315795</v>
      </c>
      <c r="M409">
        <f t="shared" si="39"/>
        <v>9273.3321018315801</v>
      </c>
      <c r="N409">
        <f t="shared" si="40"/>
        <v>9274</v>
      </c>
      <c r="P409" s="52">
        <v>10.869086734490258</v>
      </c>
      <c r="Q409">
        <f t="shared" si="41"/>
        <v>10869.086734490258</v>
      </c>
      <c r="R409">
        <f t="shared" si="42"/>
        <v>10870</v>
      </c>
      <c r="U409" s="52">
        <v>10.653688898885447</v>
      </c>
      <c r="V409">
        <v>12</v>
      </c>
      <c r="W409">
        <f t="shared" si="43"/>
        <v>1.3463111011145532</v>
      </c>
      <c r="X409">
        <f t="shared" si="44"/>
        <v>0.1121925917595461</v>
      </c>
      <c r="Z409" s="52">
        <v>12.881285114455206</v>
      </c>
      <c r="AA409">
        <v>12</v>
      </c>
      <c r="AB409">
        <f t="shared" si="45"/>
        <v>0.8812851144552063</v>
      </c>
      <c r="AC409">
        <f t="shared" si="46"/>
        <v>7.344042620460052E-2</v>
      </c>
    </row>
    <row r="410" spans="1:29" x14ac:dyDescent="0.25">
      <c r="A410">
        <v>42</v>
      </c>
      <c r="B410">
        <v>12917</v>
      </c>
      <c r="C410">
        <v>9559</v>
      </c>
      <c r="D410">
        <v>11176</v>
      </c>
      <c r="H410" s="52">
        <v>12.916987781858994</v>
      </c>
      <c r="I410">
        <f t="shared" si="37"/>
        <v>12916.987781858994</v>
      </c>
      <c r="J410">
        <f t="shared" si="38"/>
        <v>12917</v>
      </c>
      <c r="L410" s="52">
        <v>9.558410284024168</v>
      </c>
      <c r="M410">
        <f t="shared" si="39"/>
        <v>9558.4102840241685</v>
      </c>
      <c r="N410">
        <f t="shared" si="40"/>
        <v>9559</v>
      </c>
      <c r="P410" s="52">
        <v>11.175874000291472</v>
      </c>
      <c r="Q410">
        <f t="shared" si="41"/>
        <v>11175.874000291473</v>
      </c>
      <c r="R410">
        <f t="shared" si="42"/>
        <v>11176</v>
      </c>
      <c r="U410" s="52">
        <v>10.653688898885362</v>
      </c>
      <c r="V410">
        <v>12</v>
      </c>
      <c r="W410">
        <f t="shared" si="43"/>
        <v>1.3463111011146385</v>
      </c>
      <c r="X410">
        <f t="shared" si="44"/>
        <v>0.11219259175955321</v>
      </c>
      <c r="Z410" s="52">
        <v>12.881285114455206</v>
      </c>
      <c r="AA410">
        <v>12</v>
      </c>
      <c r="AB410">
        <f t="shared" si="45"/>
        <v>0.8812851144552063</v>
      </c>
      <c r="AC410">
        <f t="shared" si="46"/>
        <v>7.344042620460052E-2</v>
      </c>
    </row>
    <row r="411" spans="1:29" x14ac:dyDescent="0.25">
      <c r="A411">
        <v>43</v>
      </c>
      <c r="B411">
        <v>0</v>
      </c>
      <c r="C411">
        <v>0</v>
      </c>
      <c r="D411">
        <v>0</v>
      </c>
      <c r="H411" s="52">
        <v>0</v>
      </c>
      <c r="I411">
        <f t="shared" si="37"/>
        <v>0</v>
      </c>
      <c r="J411">
        <f t="shared" si="38"/>
        <v>0</v>
      </c>
      <c r="L411" s="52">
        <v>9.178612590113028</v>
      </c>
      <c r="M411">
        <f t="shared" si="39"/>
        <v>9178.6125901130272</v>
      </c>
      <c r="N411">
        <f t="shared" si="40"/>
        <v>9179</v>
      </c>
      <c r="P411" s="52">
        <v>11.030917363792485</v>
      </c>
      <c r="Q411">
        <f t="shared" si="41"/>
        <v>11030.917363792485</v>
      </c>
      <c r="R411">
        <f t="shared" si="42"/>
        <v>11031</v>
      </c>
      <c r="U411" s="52">
        <v>10.653688898885402</v>
      </c>
      <c r="V411">
        <v>12</v>
      </c>
      <c r="W411">
        <f t="shared" si="43"/>
        <v>1.3463111011145976</v>
      </c>
      <c r="X411">
        <f t="shared" si="44"/>
        <v>0.11219259175954981</v>
      </c>
      <c r="Z411" s="52">
        <v>12.881285114455206</v>
      </c>
      <c r="AA411">
        <v>12</v>
      </c>
      <c r="AB411">
        <f t="shared" si="45"/>
        <v>0.8812851144552063</v>
      </c>
      <c r="AC411">
        <f t="shared" si="46"/>
        <v>7.344042620460052E-2</v>
      </c>
    </row>
    <row r="412" spans="1:29" x14ac:dyDescent="0.25">
      <c r="A412">
        <v>44</v>
      </c>
      <c r="B412">
        <v>12204</v>
      </c>
      <c r="C412">
        <v>9612</v>
      </c>
      <c r="D412">
        <v>11416</v>
      </c>
      <c r="H412" s="52">
        <v>12.20356684941606</v>
      </c>
      <c r="I412">
        <f t="shared" si="37"/>
        <v>12203.56684941606</v>
      </c>
      <c r="J412">
        <f t="shared" si="38"/>
        <v>12204</v>
      </c>
      <c r="L412" s="52">
        <v>9.6116079566295749</v>
      </c>
      <c r="M412">
        <f t="shared" si="39"/>
        <v>9611.6079566295757</v>
      </c>
      <c r="N412">
        <f t="shared" si="40"/>
        <v>9612</v>
      </c>
      <c r="P412" s="52">
        <v>11.415420590345358</v>
      </c>
      <c r="Q412">
        <f t="shared" si="41"/>
        <v>11415.420590345359</v>
      </c>
      <c r="R412">
        <f t="shared" si="42"/>
        <v>11416</v>
      </c>
      <c r="U412" s="52">
        <v>10.653688898885383</v>
      </c>
      <c r="V412">
        <v>12</v>
      </c>
      <c r="W412">
        <f t="shared" si="43"/>
        <v>1.3463111011146172</v>
      </c>
      <c r="X412">
        <f t="shared" si="44"/>
        <v>0.11219259175955143</v>
      </c>
      <c r="Z412" s="52">
        <v>12.881285114455206</v>
      </c>
      <c r="AA412">
        <v>12</v>
      </c>
      <c r="AB412">
        <f t="shared" si="45"/>
        <v>0.8812851144552063</v>
      </c>
      <c r="AC412">
        <f t="shared" si="46"/>
        <v>7.344042620460052E-2</v>
      </c>
    </row>
    <row r="413" spans="1:29" x14ac:dyDescent="0.25">
      <c r="A413">
        <v>45</v>
      </c>
      <c r="B413">
        <v>12306</v>
      </c>
      <c r="C413">
        <v>9023</v>
      </c>
      <c r="D413">
        <v>10843</v>
      </c>
      <c r="H413" s="52">
        <v>12.305334962213232</v>
      </c>
      <c r="I413">
        <f t="shared" si="37"/>
        <v>12305.334962213232</v>
      </c>
      <c r="J413">
        <f t="shared" si="38"/>
        <v>12306</v>
      </c>
      <c r="L413" s="52">
        <v>9.0227942370590135</v>
      </c>
      <c r="M413">
        <f t="shared" si="39"/>
        <v>9022.7942370590135</v>
      </c>
      <c r="N413">
        <f t="shared" si="40"/>
        <v>9023</v>
      </c>
      <c r="P413" s="52">
        <v>10.84254955569558</v>
      </c>
      <c r="Q413">
        <f t="shared" si="41"/>
        <v>10842.549555695579</v>
      </c>
      <c r="R413">
        <f t="shared" si="42"/>
        <v>10843</v>
      </c>
      <c r="U413" s="52">
        <v>10.653688898885392</v>
      </c>
      <c r="V413">
        <v>12</v>
      </c>
      <c r="W413">
        <f t="shared" si="43"/>
        <v>1.3463111011146083</v>
      </c>
      <c r="X413">
        <f t="shared" si="44"/>
        <v>0.11219259175955069</v>
      </c>
      <c r="Z413" s="52">
        <v>12.881285114455206</v>
      </c>
      <c r="AA413">
        <v>12</v>
      </c>
      <c r="AB413">
        <f t="shared" si="45"/>
        <v>0.8812851144552063</v>
      </c>
      <c r="AC413">
        <f t="shared" si="46"/>
        <v>7.344042620460052E-2</v>
      </c>
    </row>
    <row r="414" spans="1:29" x14ac:dyDescent="0.25">
      <c r="A414">
        <v>46</v>
      </c>
      <c r="B414">
        <v>12283</v>
      </c>
      <c r="C414">
        <v>9550</v>
      </c>
      <c r="D414">
        <v>11312</v>
      </c>
      <c r="H414" s="52">
        <v>12.282862714367237</v>
      </c>
      <c r="I414">
        <f t="shared" si="37"/>
        <v>12282.862714367237</v>
      </c>
      <c r="J414">
        <f t="shared" si="38"/>
        <v>12283</v>
      </c>
      <c r="L414" s="52">
        <v>9.5497692768808271</v>
      </c>
      <c r="M414">
        <f t="shared" si="39"/>
        <v>9549.7692768808265</v>
      </c>
      <c r="N414">
        <f t="shared" si="40"/>
        <v>9550</v>
      </c>
      <c r="P414" s="52">
        <v>11.311252826920729</v>
      </c>
      <c r="Q414">
        <f t="shared" si="41"/>
        <v>11311.252826920729</v>
      </c>
      <c r="R414">
        <f t="shared" si="42"/>
        <v>11312</v>
      </c>
      <c r="U414" s="52">
        <v>10.653688898885388</v>
      </c>
      <c r="V414">
        <v>12</v>
      </c>
      <c r="W414">
        <f t="shared" si="43"/>
        <v>1.3463111011146118</v>
      </c>
      <c r="X414">
        <f t="shared" si="44"/>
        <v>0.11219259175955099</v>
      </c>
      <c r="Z414" s="52">
        <v>12.881285114455206</v>
      </c>
      <c r="AA414">
        <v>12</v>
      </c>
      <c r="AB414">
        <f t="shared" si="45"/>
        <v>0.8812851144552063</v>
      </c>
      <c r="AC414">
        <f t="shared" si="46"/>
        <v>7.344042620460052E-2</v>
      </c>
    </row>
    <row r="415" spans="1:29" x14ac:dyDescent="0.25">
      <c r="A415">
        <v>47</v>
      </c>
      <c r="B415">
        <v>13162</v>
      </c>
      <c r="C415">
        <v>9250</v>
      </c>
      <c r="D415">
        <v>10860</v>
      </c>
      <c r="H415" s="52">
        <v>13.161486557136595</v>
      </c>
      <c r="I415">
        <f t="shared" si="37"/>
        <v>13161.486557136595</v>
      </c>
      <c r="J415">
        <f t="shared" si="38"/>
        <v>13162</v>
      </c>
      <c r="L415" s="52">
        <v>9.2495703581027229</v>
      </c>
      <c r="M415">
        <f t="shared" si="39"/>
        <v>9249.5703581027228</v>
      </c>
      <c r="N415">
        <f t="shared" si="40"/>
        <v>9250</v>
      </c>
      <c r="P415" s="52">
        <v>10.859091252756404</v>
      </c>
      <c r="Q415">
        <f t="shared" si="41"/>
        <v>10859.091252756403</v>
      </c>
      <c r="R415">
        <f t="shared" si="42"/>
        <v>10860</v>
      </c>
      <c r="U415" s="52">
        <v>10.653688898885392</v>
      </c>
      <c r="V415">
        <v>12</v>
      </c>
      <c r="W415">
        <f t="shared" si="43"/>
        <v>1.3463111011146083</v>
      </c>
      <c r="X415">
        <f t="shared" si="44"/>
        <v>0.11219259175955069</v>
      </c>
      <c r="Z415" s="52">
        <v>12.881285114455206</v>
      </c>
      <c r="AA415">
        <v>12</v>
      </c>
      <c r="AB415">
        <f t="shared" si="45"/>
        <v>0.8812851144552063</v>
      </c>
      <c r="AC415">
        <f t="shared" si="46"/>
        <v>7.344042620460052E-2</v>
      </c>
    </row>
    <row r="416" spans="1:29" x14ac:dyDescent="0.25">
      <c r="A416">
        <v>48</v>
      </c>
      <c r="B416">
        <v>13296</v>
      </c>
      <c r="C416">
        <v>9172</v>
      </c>
      <c r="D416">
        <v>11185</v>
      </c>
      <c r="H416" s="52">
        <v>13.295323640602923</v>
      </c>
      <c r="I416">
        <f t="shared" si="37"/>
        <v>13295.323640602923</v>
      </c>
      <c r="J416">
        <f t="shared" si="38"/>
        <v>13296</v>
      </c>
      <c r="L416" s="52">
        <v>9.1713643676290282</v>
      </c>
      <c r="M416">
        <f t="shared" si="39"/>
        <v>9171.3643676290285</v>
      </c>
      <c r="N416">
        <f t="shared" si="40"/>
        <v>9172</v>
      </c>
      <c r="P416" s="52">
        <v>11.18438187072991</v>
      </c>
      <c r="Q416">
        <f t="shared" si="41"/>
        <v>11184.381870729909</v>
      </c>
      <c r="R416">
        <f t="shared" si="42"/>
        <v>11185</v>
      </c>
      <c r="U416" s="52">
        <v>10.653688898885392</v>
      </c>
      <c r="V416">
        <v>12</v>
      </c>
      <c r="W416">
        <f t="shared" si="43"/>
        <v>1.3463111011146083</v>
      </c>
      <c r="X416">
        <f t="shared" si="44"/>
        <v>0.11219259175955069</v>
      </c>
      <c r="Z416" s="52">
        <v>12.881285114455206</v>
      </c>
      <c r="AA416">
        <v>12</v>
      </c>
      <c r="AB416">
        <f t="shared" si="45"/>
        <v>0.8812851144552063</v>
      </c>
      <c r="AC416">
        <f t="shared" si="46"/>
        <v>7.344042620460052E-2</v>
      </c>
    </row>
    <row r="417" spans="1:29" x14ac:dyDescent="0.25">
      <c r="A417" s="53">
        <v>49</v>
      </c>
      <c r="B417">
        <v>0</v>
      </c>
      <c r="C417">
        <v>0</v>
      </c>
      <c r="D417">
        <v>0</v>
      </c>
      <c r="H417" s="52">
        <v>12.79419189752479</v>
      </c>
      <c r="I417">
        <f t="shared" si="37"/>
        <v>12794.19189752479</v>
      </c>
      <c r="J417">
        <f t="shared" si="38"/>
        <v>12795</v>
      </c>
      <c r="L417" s="52">
        <v>9.3090931700513693</v>
      </c>
      <c r="M417">
        <f t="shared" si="39"/>
        <v>9309.0931700513684</v>
      </c>
      <c r="N417">
        <f t="shared" si="40"/>
        <v>9310</v>
      </c>
      <c r="P417" s="52">
        <v>11.032238745853871</v>
      </c>
      <c r="Q417">
        <f t="shared" si="41"/>
        <v>11032.238745853871</v>
      </c>
      <c r="R417">
        <f t="shared" si="42"/>
        <v>11033</v>
      </c>
      <c r="U417" s="52">
        <v>10.653688898885392</v>
      </c>
      <c r="V417">
        <v>12</v>
      </c>
      <c r="W417">
        <f t="shared" si="43"/>
        <v>1.3463111011146083</v>
      </c>
      <c r="X417">
        <f t="shared" si="44"/>
        <v>0.11219259175955069</v>
      </c>
      <c r="Z417" s="52">
        <v>12.881285114455206</v>
      </c>
      <c r="AA417">
        <v>12</v>
      </c>
      <c r="AB417">
        <f t="shared" si="45"/>
        <v>0.8812851144552063</v>
      </c>
      <c r="AC417">
        <f t="shared" si="46"/>
        <v>7.344042620460052E-2</v>
      </c>
    </row>
    <row r="418" spans="1:29" x14ac:dyDescent="0.25">
      <c r="A418">
        <v>50</v>
      </c>
      <c r="B418">
        <v>0</v>
      </c>
      <c r="C418">
        <v>0</v>
      </c>
      <c r="D418">
        <v>0</v>
      </c>
      <c r="H418" s="52">
        <v>0</v>
      </c>
      <c r="I418">
        <f t="shared" si="37"/>
        <v>0</v>
      </c>
      <c r="J418">
        <f t="shared" si="38"/>
        <v>0</v>
      </c>
      <c r="L418" s="52">
        <v>9.5361139326411326</v>
      </c>
      <c r="M418">
        <f t="shared" si="39"/>
        <v>9536.1139326411321</v>
      </c>
      <c r="N418">
        <f t="shared" si="40"/>
        <v>9537</v>
      </c>
      <c r="P418" s="52">
        <v>11.161624656250204</v>
      </c>
      <c r="Q418">
        <f t="shared" si="41"/>
        <v>11161.624656250204</v>
      </c>
      <c r="R418">
        <f t="shared" si="42"/>
        <v>11162</v>
      </c>
      <c r="U418" s="52">
        <v>10.653688898885392</v>
      </c>
      <c r="V418">
        <v>12</v>
      </c>
      <c r="W418">
        <f t="shared" si="43"/>
        <v>1.3463111011146083</v>
      </c>
      <c r="X418">
        <f t="shared" si="44"/>
        <v>0.11219259175955069</v>
      </c>
      <c r="Z418" s="52">
        <v>12.881285114455206</v>
      </c>
      <c r="AA418">
        <v>12</v>
      </c>
      <c r="AB418">
        <f t="shared" si="45"/>
        <v>0.8812851144552063</v>
      </c>
      <c r="AC418">
        <f t="shared" si="46"/>
        <v>7.344042620460052E-2</v>
      </c>
    </row>
    <row r="419" spans="1:29" x14ac:dyDescent="0.25">
      <c r="A419">
        <v>51</v>
      </c>
      <c r="B419">
        <v>12670</v>
      </c>
      <c r="C419">
        <v>9473</v>
      </c>
      <c r="D419">
        <v>11225</v>
      </c>
      <c r="H419" s="52">
        <v>12.669994617835121</v>
      </c>
      <c r="I419">
        <f t="shared" si="37"/>
        <v>12669.99461783512</v>
      </c>
      <c r="J419">
        <f t="shared" si="38"/>
        <v>12670</v>
      </c>
      <c r="L419" s="52">
        <v>9.4729920285544456</v>
      </c>
      <c r="M419">
        <f t="shared" si="39"/>
        <v>9472.9920285544449</v>
      </c>
      <c r="N419">
        <f t="shared" si="40"/>
        <v>9473</v>
      </c>
      <c r="P419" s="52">
        <v>11.224543019512277</v>
      </c>
      <c r="Q419">
        <f t="shared" si="41"/>
        <v>11224.543019512277</v>
      </c>
      <c r="R419">
        <f t="shared" si="42"/>
        <v>11225</v>
      </c>
      <c r="U419" s="52">
        <v>10.653688898885392</v>
      </c>
      <c r="V419">
        <v>12</v>
      </c>
      <c r="W419">
        <f t="shared" si="43"/>
        <v>1.3463111011146083</v>
      </c>
      <c r="X419">
        <f t="shared" si="44"/>
        <v>0.11219259175955069</v>
      </c>
      <c r="Z419" s="52">
        <v>12.881285114455206</v>
      </c>
      <c r="AA419">
        <v>12</v>
      </c>
      <c r="AB419">
        <f t="shared" si="45"/>
        <v>0.8812851144552063</v>
      </c>
      <c r="AC419">
        <f t="shared" si="46"/>
        <v>7.344042620460052E-2</v>
      </c>
    </row>
    <row r="420" spans="1:29" x14ac:dyDescent="0.25">
      <c r="A420">
        <v>52</v>
      </c>
      <c r="B420">
        <v>13147</v>
      </c>
      <c r="C420">
        <v>9530</v>
      </c>
      <c r="D420">
        <v>10895</v>
      </c>
      <c r="H420" s="52">
        <v>13.14616428490082</v>
      </c>
      <c r="I420">
        <f t="shared" si="37"/>
        <v>13146.16428490082</v>
      </c>
      <c r="J420">
        <f t="shared" si="38"/>
        <v>13147</v>
      </c>
      <c r="L420" s="52">
        <v>9.5297187483569274</v>
      </c>
      <c r="M420">
        <f t="shared" si="39"/>
        <v>9529.7187483569269</v>
      </c>
      <c r="N420">
        <f t="shared" si="40"/>
        <v>9530</v>
      </c>
      <c r="P420" s="52">
        <v>10.89424716105809</v>
      </c>
      <c r="Q420">
        <f t="shared" si="41"/>
        <v>10894.247161058089</v>
      </c>
      <c r="R420">
        <f t="shared" si="42"/>
        <v>10895</v>
      </c>
      <c r="U420" s="52">
        <v>10.653688898885392</v>
      </c>
      <c r="V420">
        <v>12</v>
      </c>
      <c r="W420">
        <f t="shared" si="43"/>
        <v>1.3463111011146083</v>
      </c>
      <c r="X420">
        <f t="shared" si="44"/>
        <v>0.11219259175955069</v>
      </c>
      <c r="Z420" s="52">
        <v>12.881285114455206</v>
      </c>
      <c r="AA420">
        <v>12</v>
      </c>
      <c r="AB420">
        <f t="shared" si="45"/>
        <v>0.8812851144552063</v>
      </c>
      <c r="AC420">
        <f t="shared" si="46"/>
        <v>7.344042620460052E-2</v>
      </c>
    </row>
    <row r="421" spans="1:29" x14ac:dyDescent="0.25">
      <c r="A421">
        <v>53</v>
      </c>
      <c r="B421">
        <v>12920</v>
      </c>
      <c r="C421">
        <v>9275</v>
      </c>
      <c r="D421">
        <v>11352</v>
      </c>
      <c r="H421" s="52">
        <v>12.91983378539601</v>
      </c>
      <c r="I421">
        <f t="shared" si="37"/>
        <v>12919.833785396009</v>
      </c>
      <c r="J421">
        <f t="shared" si="38"/>
        <v>12920</v>
      </c>
      <c r="L421" s="52">
        <v>9.2743302308690794</v>
      </c>
      <c r="M421">
        <f t="shared" si="39"/>
        <v>9274.33023086908</v>
      </c>
      <c r="N421">
        <f t="shared" si="40"/>
        <v>9275</v>
      </c>
      <c r="P421" s="52">
        <v>11.351692797291102</v>
      </c>
      <c r="Q421">
        <f t="shared" si="41"/>
        <v>11351.692797291102</v>
      </c>
      <c r="R421">
        <f t="shared" si="42"/>
        <v>11352</v>
      </c>
      <c r="U421" s="52">
        <v>10.653688898885392</v>
      </c>
      <c r="V421">
        <v>12</v>
      </c>
      <c r="W421">
        <f t="shared" si="43"/>
        <v>1.3463111011146083</v>
      </c>
      <c r="X421">
        <f t="shared" si="44"/>
        <v>0.11219259175955069</v>
      </c>
      <c r="Z421" s="52">
        <v>12.881285114455206</v>
      </c>
      <c r="AA421">
        <v>12</v>
      </c>
      <c r="AB421">
        <f t="shared" si="45"/>
        <v>0.8812851144552063</v>
      </c>
      <c r="AC421">
        <f t="shared" si="46"/>
        <v>7.344042620460052E-2</v>
      </c>
    </row>
    <row r="422" spans="1:29" x14ac:dyDescent="0.25">
      <c r="A422">
        <v>54</v>
      </c>
      <c r="B422">
        <v>11643</v>
      </c>
      <c r="C422">
        <v>9689</v>
      </c>
      <c r="D422">
        <v>10922</v>
      </c>
      <c r="H422" s="52">
        <v>11.642306496833033</v>
      </c>
      <c r="I422">
        <f t="shared" si="37"/>
        <v>11642.306496833033</v>
      </c>
      <c r="J422">
        <f t="shared" si="38"/>
        <v>11643</v>
      </c>
      <c r="L422" s="52">
        <v>9.6884780145645291</v>
      </c>
      <c r="M422">
        <f t="shared" si="39"/>
        <v>9688.4780145645291</v>
      </c>
      <c r="N422">
        <f t="shared" si="40"/>
        <v>9689</v>
      </c>
      <c r="P422" s="52">
        <v>10.921162374942762</v>
      </c>
      <c r="Q422">
        <f t="shared" si="41"/>
        <v>10921.162374942762</v>
      </c>
      <c r="R422">
        <f t="shared" si="42"/>
        <v>10922</v>
      </c>
      <c r="U422" s="52">
        <v>10.653688898885392</v>
      </c>
      <c r="V422">
        <v>12</v>
      </c>
      <c r="W422">
        <f t="shared" si="43"/>
        <v>1.3463111011146083</v>
      </c>
      <c r="X422">
        <f t="shared" si="44"/>
        <v>0.11219259175955069</v>
      </c>
      <c r="Z422" s="52">
        <v>12.881285114455206</v>
      </c>
      <c r="AA422">
        <v>12</v>
      </c>
      <c r="AB422">
        <f t="shared" si="45"/>
        <v>0.8812851144552063</v>
      </c>
      <c r="AC422">
        <f t="shared" si="46"/>
        <v>7.344042620460052E-2</v>
      </c>
    </row>
    <row r="423" spans="1:29" x14ac:dyDescent="0.25">
      <c r="A423">
        <v>55</v>
      </c>
      <c r="B423">
        <v>12509</v>
      </c>
      <c r="C423">
        <v>9864</v>
      </c>
      <c r="D423">
        <v>10735</v>
      </c>
      <c r="H423" s="52">
        <v>12.508753627286216</v>
      </c>
      <c r="I423">
        <f t="shared" si="37"/>
        <v>12508.753627286216</v>
      </c>
      <c r="J423">
        <f t="shared" si="38"/>
        <v>12509</v>
      </c>
      <c r="L423" s="52">
        <v>9.8637666057126605</v>
      </c>
      <c r="M423">
        <f t="shared" si="39"/>
        <v>9863.7666057126607</v>
      </c>
      <c r="N423">
        <f t="shared" si="40"/>
        <v>9864</v>
      </c>
      <c r="P423" s="52">
        <v>10.734455886209537</v>
      </c>
      <c r="Q423">
        <f t="shared" si="41"/>
        <v>10734.455886209536</v>
      </c>
      <c r="R423">
        <f t="shared" si="42"/>
        <v>10735</v>
      </c>
      <c r="U423" s="52">
        <v>10.653688898885392</v>
      </c>
      <c r="V423">
        <v>12</v>
      </c>
      <c r="W423">
        <f t="shared" si="43"/>
        <v>1.3463111011146083</v>
      </c>
      <c r="X423">
        <f t="shared" si="44"/>
        <v>0.11219259175955069</v>
      </c>
      <c r="Z423" s="52">
        <v>12.881285114455206</v>
      </c>
      <c r="AA423">
        <v>12</v>
      </c>
      <c r="AB423">
        <f t="shared" si="45"/>
        <v>0.8812851144552063</v>
      </c>
      <c r="AC423">
        <f t="shared" si="46"/>
        <v>7.344042620460052E-2</v>
      </c>
    </row>
    <row r="424" spans="1:29" x14ac:dyDescent="0.25">
      <c r="A424">
        <v>56</v>
      </c>
      <c r="B424">
        <v>12671</v>
      </c>
      <c r="C424">
        <v>9455</v>
      </c>
      <c r="D424">
        <v>10864</v>
      </c>
      <c r="H424" s="52">
        <v>12.670389056823133</v>
      </c>
      <c r="I424">
        <f t="shared" si="37"/>
        <v>12670.389056823133</v>
      </c>
      <c r="J424">
        <f t="shared" si="38"/>
        <v>12671</v>
      </c>
      <c r="L424" s="52">
        <v>9.4540288236728927</v>
      </c>
      <c r="M424">
        <f t="shared" si="39"/>
        <v>9454.028823672892</v>
      </c>
      <c r="N424">
        <f t="shared" si="40"/>
        <v>9455</v>
      </c>
      <c r="P424" s="52">
        <v>10.863574526058121</v>
      </c>
      <c r="Q424">
        <f t="shared" si="41"/>
        <v>10863.574526058121</v>
      </c>
      <c r="R424">
        <f t="shared" si="42"/>
        <v>10864</v>
      </c>
      <c r="U424" s="52">
        <v>10.653688898885392</v>
      </c>
      <c r="V424">
        <v>12</v>
      </c>
      <c r="W424">
        <f t="shared" si="43"/>
        <v>1.3463111011146083</v>
      </c>
      <c r="X424">
        <f t="shared" si="44"/>
        <v>0.11219259175955069</v>
      </c>
      <c r="Z424" s="52">
        <v>12.881285114455206</v>
      </c>
      <c r="AA424">
        <v>12</v>
      </c>
      <c r="AB424">
        <f t="shared" si="45"/>
        <v>0.8812851144552063</v>
      </c>
      <c r="AC424">
        <f t="shared" si="46"/>
        <v>7.344042620460052E-2</v>
      </c>
    </row>
    <row r="425" spans="1:29" x14ac:dyDescent="0.25">
      <c r="A425">
        <v>57</v>
      </c>
      <c r="B425">
        <v>0</v>
      </c>
      <c r="C425">
        <v>0</v>
      </c>
      <c r="D425">
        <v>0</v>
      </c>
      <c r="H425" s="52">
        <v>0</v>
      </c>
      <c r="I425">
        <f t="shared" si="37"/>
        <v>0</v>
      </c>
      <c r="J425">
        <f t="shared" si="38"/>
        <v>0</v>
      </c>
      <c r="L425" s="52">
        <v>9.7391070058654794</v>
      </c>
      <c r="M425">
        <f t="shared" si="39"/>
        <v>9739.1070058654786</v>
      </c>
      <c r="N425">
        <f t="shared" si="40"/>
        <v>9740</v>
      </c>
      <c r="P425" s="52">
        <v>11.170361791859335</v>
      </c>
      <c r="Q425">
        <f t="shared" si="41"/>
        <v>11170.361791859335</v>
      </c>
      <c r="R425">
        <f t="shared" si="42"/>
        <v>11171</v>
      </c>
      <c r="U425" s="52">
        <v>10.653688898885392</v>
      </c>
      <c r="V425">
        <v>12</v>
      </c>
      <c r="W425">
        <f t="shared" si="43"/>
        <v>1.3463111011146083</v>
      </c>
      <c r="X425">
        <f t="shared" si="44"/>
        <v>0.11219259175955069</v>
      </c>
      <c r="Z425" s="52">
        <v>12.881285114455206</v>
      </c>
      <c r="AA425">
        <v>12</v>
      </c>
      <c r="AB425">
        <f t="shared" si="45"/>
        <v>0.8812851144552063</v>
      </c>
      <c r="AC425">
        <f t="shared" si="46"/>
        <v>7.344042620460052E-2</v>
      </c>
    </row>
    <row r="426" spans="1:29" x14ac:dyDescent="0.25">
      <c r="A426">
        <v>58</v>
      </c>
      <c r="B426">
        <v>12338</v>
      </c>
      <c r="C426">
        <v>9360</v>
      </c>
      <c r="D426">
        <v>11026</v>
      </c>
      <c r="H426" s="52">
        <v>12.337902585919343</v>
      </c>
      <c r="I426">
        <f t="shared" si="37"/>
        <v>12337.902585919343</v>
      </c>
      <c r="J426">
        <f t="shared" si="38"/>
        <v>12338</v>
      </c>
      <c r="L426" s="52">
        <v>9.3593093119543393</v>
      </c>
      <c r="M426">
        <f t="shared" si="39"/>
        <v>9359.3093119543391</v>
      </c>
      <c r="N426">
        <f t="shared" si="40"/>
        <v>9360</v>
      </c>
      <c r="P426" s="52">
        <v>11.025405155360348</v>
      </c>
      <c r="Q426">
        <f t="shared" si="41"/>
        <v>11025.405155360348</v>
      </c>
      <c r="R426">
        <f t="shared" si="42"/>
        <v>11026</v>
      </c>
      <c r="U426" s="52">
        <v>10.653688898885392</v>
      </c>
      <c r="V426">
        <v>12</v>
      </c>
      <c r="W426">
        <f t="shared" si="43"/>
        <v>1.3463111011146083</v>
      </c>
      <c r="X426">
        <f t="shared" si="44"/>
        <v>0.11219259175955069</v>
      </c>
      <c r="Z426" s="52">
        <v>12.881285114455206</v>
      </c>
      <c r="AA426">
        <v>12</v>
      </c>
      <c r="AB426">
        <f t="shared" si="45"/>
        <v>0.8812851144552063</v>
      </c>
      <c r="AC426">
        <f t="shared" si="46"/>
        <v>7.344042620460052E-2</v>
      </c>
    </row>
    <row r="427" spans="1:29" x14ac:dyDescent="0.25">
      <c r="A427">
        <v>59</v>
      </c>
      <c r="B427">
        <v>12163</v>
      </c>
      <c r="C427">
        <v>9793</v>
      </c>
      <c r="D427">
        <v>11410</v>
      </c>
      <c r="H427" s="52">
        <v>12.16236358612514</v>
      </c>
      <c r="I427">
        <f t="shared" si="37"/>
        <v>12162.363586125141</v>
      </c>
      <c r="J427">
        <f t="shared" si="38"/>
        <v>12163</v>
      </c>
      <c r="L427" s="52">
        <v>9.792304678470888</v>
      </c>
      <c r="M427">
        <f t="shared" si="39"/>
        <v>9792.3046784708877</v>
      </c>
      <c r="N427">
        <f t="shared" si="40"/>
        <v>9793</v>
      </c>
      <c r="P427" s="52">
        <v>11.409908381913221</v>
      </c>
      <c r="Q427">
        <f t="shared" si="41"/>
        <v>11409.908381913221</v>
      </c>
      <c r="R427">
        <f t="shared" si="42"/>
        <v>11410</v>
      </c>
      <c r="U427" s="52">
        <v>10.653688898885392</v>
      </c>
      <c r="V427">
        <v>12</v>
      </c>
      <c r="W427">
        <f t="shared" si="43"/>
        <v>1.3463111011146083</v>
      </c>
      <c r="X427">
        <f t="shared" si="44"/>
        <v>0.11219259175955069</v>
      </c>
      <c r="Z427" s="52">
        <v>12.881285114455206</v>
      </c>
      <c r="AA427">
        <v>12</v>
      </c>
      <c r="AB427">
        <f t="shared" si="45"/>
        <v>0.8812851144552063</v>
      </c>
      <c r="AC427">
        <f t="shared" si="46"/>
        <v>7.344042620460052E-2</v>
      </c>
    </row>
    <row r="428" spans="1:29" x14ac:dyDescent="0.25">
      <c r="A428">
        <v>60</v>
      </c>
      <c r="B428">
        <v>12265</v>
      </c>
      <c r="C428">
        <v>9204</v>
      </c>
      <c r="D428">
        <v>10838</v>
      </c>
      <c r="H428" s="52">
        <v>12.264131698922313</v>
      </c>
      <c r="I428">
        <f t="shared" si="37"/>
        <v>12264.131698922312</v>
      </c>
      <c r="J428">
        <f t="shared" si="38"/>
        <v>12265</v>
      </c>
      <c r="L428" s="52">
        <v>9.2034909589003266</v>
      </c>
      <c r="M428">
        <f t="shared" si="39"/>
        <v>9203.4909589003273</v>
      </c>
      <c r="N428">
        <f t="shared" si="40"/>
        <v>9204</v>
      </c>
      <c r="P428" s="52">
        <v>10.837037347263443</v>
      </c>
      <c r="Q428">
        <f t="shared" si="41"/>
        <v>10837.037347263444</v>
      </c>
      <c r="R428">
        <f t="shared" si="42"/>
        <v>10838</v>
      </c>
      <c r="U428" s="52">
        <v>10.653688898885392</v>
      </c>
      <c r="V428">
        <v>12</v>
      </c>
      <c r="W428">
        <f t="shared" si="43"/>
        <v>1.3463111011146083</v>
      </c>
      <c r="X428">
        <f t="shared" si="44"/>
        <v>0.11219259175955069</v>
      </c>
      <c r="Z428" s="52">
        <v>12.881285114455206</v>
      </c>
      <c r="AA428">
        <v>12</v>
      </c>
      <c r="AB428">
        <f t="shared" si="45"/>
        <v>0.8812851144552063</v>
      </c>
      <c r="AC428">
        <f t="shared" si="46"/>
        <v>7.344042620460052E-2</v>
      </c>
    </row>
    <row r="429" spans="1:29" x14ac:dyDescent="0.25">
      <c r="A429">
        <v>61</v>
      </c>
      <c r="B429">
        <v>12242</v>
      </c>
      <c r="C429">
        <v>9731</v>
      </c>
      <c r="D429">
        <v>11306</v>
      </c>
      <c r="H429" s="52">
        <v>12.24165945107632</v>
      </c>
      <c r="I429">
        <f t="shared" si="37"/>
        <v>12241.659451076319</v>
      </c>
      <c r="J429">
        <f t="shared" si="38"/>
        <v>12242</v>
      </c>
      <c r="L429" s="52">
        <v>9.7304659987221385</v>
      </c>
      <c r="M429">
        <f t="shared" si="39"/>
        <v>9730.4659987221385</v>
      </c>
      <c r="N429">
        <f t="shared" si="40"/>
        <v>9731</v>
      </c>
      <c r="P429" s="52">
        <v>11.305740618488592</v>
      </c>
      <c r="Q429">
        <f t="shared" si="41"/>
        <v>11305.740618488591</v>
      </c>
      <c r="R429">
        <f t="shared" si="42"/>
        <v>11306</v>
      </c>
      <c r="U429" s="52">
        <v>10.653688898885392</v>
      </c>
      <c r="V429">
        <v>12</v>
      </c>
      <c r="W429">
        <f t="shared" si="43"/>
        <v>1.3463111011146083</v>
      </c>
      <c r="X429">
        <f t="shared" si="44"/>
        <v>0.11219259175955069</v>
      </c>
      <c r="Z429" s="52">
        <v>12.881285114455206</v>
      </c>
      <c r="AA429">
        <v>12</v>
      </c>
      <c r="AB429">
        <f t="shared" si="45"/>
        <v>0.8812851144552063</v>
      </c>
      <c r="AC429">
        <f t="shared" si="46"/>
        <v>7.344042620460052E-2</v>
      </c>
    </row>
    <row r="430" spans="1:29" x14ac:dyDescent="0.25">
      <c r="A430">
        <v>62</v>
      </c>
      <c r="B430">
        <v>13121</v>
      </c>
      <c r="C430">
        <v>9431</v>
      </c>
      <c r="D430">
        <v>10854</v>
      </c>
      <c r="H430" s="52">
        <v>13.120283293845675</v>
      </c>
      <c r="I430">
        <f t="shared" si="37"/>
        <v>13120.283293845676</v>
      </c>
      <c r="J430">
        <f t="shared" si="38"/>
        <v>13121</v>
      </c>
      <c r="L430" s="52">
        <v>9.4302670799440342</v>
      </c>
      <c r="M430">
        <f t="shared" si="39"/>
        <v>9430.2670799440348</v>
      </c>
      <c r="N430">
        <f t="shared" si="40"/>
        <v>9431</v>
      </c>
      <c r="P430" s="52">
        <v>10.853579044324267</v>
      </c>
      <c r="Q430">
        <f t="shared" si="41"/>
        <v>10853.579044324268</v>
      </c>
      <c r="R430">
        <f t="shared" si="42"/>
        <v>10854</v>
      </c>
      <c r="U430" s="52">
        <v>10.653688898885392</v>
      </c>
      <c r="V430">
        <v>12</v>
      </c>
      <c r="W430">
        <f t="shared" si="43"/>
        <v>1.3463111011146083</v>
      </c>
      <c r="X430">
        <f t="shared" si="44"/>
        <v>0.11219259175955069</v>
      </c>
      <c r="Z430" s="52">
        <v>12.881285114455206</v>
      </c>
      <c r="AA430">
        <v>12</v>
      </c>
      <c r="AB430">
        <f t="shared" si="45"/>
        <v>0.8812851144552063</v>
      </c>
      <c r="AC430">
        <f t="shared" si="46"/>
        <v>7.344042620460052E-2</v>
      </c>
    </row>
    <row r="431" spans="1:29" x14ac:dyDescent="0.25">
      <c r="A431">
        <v>63</v>
      </c>
      <c r="B431">
        <v>13255</v>
      </c>
      <c r="C431">
        <v>9353</v>
      </c>
      <c r="D431">
        <v>11179</v>
      </c>
      <c r="H431" s="52">
        <v>13.254120377312004</v>
      </c>
      <c r="I431">
        <f t="shared" si="37"/>
        <v>13254.120377312005</v>
      </c>
      <c r="J431">
        <f t="shared" si="38"/>
        <v>13255</v>
      </c>
      <c r="L431" s="52">
        <v>9.3520610894703413</v>
      </c>
      <c r="M431">
        <f t="shared" si="39"/>
        <v>9352.0610894703404</v>
      </c>
      <c r="N431">
        <f t="shared" si="40"/>
        <v>9353</v>
      </c>
      <c r="P431" s="52">
        <v>11.178869662297773</v>
      </c>
      <c r="Q431">
        <f t="shared" si="41"/>
        <v>11178.869662297773</v>
      </c>
      <c r="R431">
        <f t="shared" si="42"/>
        <v>11179</v>
      </c>
      <c r="U431" s="52">
        <v>10.653688898885392</v>
      </c>
      <c r="V431">
        <v>12</v>
      </c>
      <c r="W431">
        <f t="shared" si="43"/>
        <v>1.3463111011146083</v>
      </c>
      <c r="X431">
        <f t="shared" si="44"/>
        <v>0.11219259175955069</v>
      </c>
      <c r="Z431" s="52">
        <v>12.881285114455206</v>
      </c>
      <c r="AA431">
        <v>12</v>
      </c>
      <c r="AB431">
        <f t="shared" si="45"/>
        <v>0.8812851144552063</v>
      </c>
      <c r="AC431">
        <f t="shared" si="46"/>
        <v>7.344042620460052E-2</v>
      </c>
    </row>
    <row r="432" spans="1:29" x14ac:dyDescent="0.25">
      <c r="A432">
        <v>64</v>
      </c>
      <c r="B432">
        <v>0</v>
      </c>
      <c r="C432">
        <v>0</v>
      </c>
      <c r="D432">
        <v>0</v>
      </c>
      <c r="H432" s="52">
        <v>0</v>
      </c>
      <c r="I432">
        <f t="shared" si="37"/>
        <v>0</v>
      </c>
      <c r="J432">
        <f t="shared" si="38"/>
        <v>0</v>
      </c>
      <c r="L432" s="52">
        <v>9.4897898918926806</v>
      </c>
      <c r="M432">
        <f t="shared" si="39"/>
        <v>9489.7898918926803</v>
      </c>
      <c r="N432">
        <f t="shared" si="40"/>
        <v>9490</v>
      </c>
      <c r="P432" s="52">
        <v>11.026726537421734</v>
      </c>
      <c r="Q432">
        <f t="shared" si="41"/>
        <v>11026.726537421733</v>
      </c>
      <c r="R432">
        <f t="shared" si="42"/>
        <v>11027</v>
      </c>
      <c r="U432" s="52">
        <v>10.653688898885392</v>
      </c>
      <c r="V432">
        <v>12</v>
      </c>
      <c r="W432">
        <f t="shared" si="43"/>
        <v>1.3463111011146083</v>
      </c>
      <c r="X432">
        <f t="shared" si="44"/>
        <v>0.11219259175955069</v>
      </c>
      <c r="Z432" s="52">
        <v>12.881285114455206</v>
      </c>
      <c r="AA432">
        <v>12</v>
      </c>
      <c r="AB432">
        <f t="shared" si="45"/>
        <v>0.8812851144552063</v>
      </c>
      <c r="AC432">
        <f t="shared" si="46"/>
        <v>7.344042620460052E-2</v>
      </c>
    </row>
    <row r="433" spans="1:29" x14ac:dyDescent="0.25">
      <c r="A433">
        <v>65</v>
      </c>
      <c r="B433">
        <v>12389</v>
      </c>
      <c r="C433">
        <v>9717</v>
      </c>
      <c r="D433">
        <v>11157</v>
      </c>
      <c r="H433" s="52">
        <v>12.38853224500448</v>
      </c>
      <c r="I433">
        <f t="shared" si="37"/>
        <v>12388.532245004481</v>
      </c>
      <c r="J433">
        <f t="shared" si="38"/>
        <v>12389</v>
      </c>
      <c r="L433" s="52">
        <v>9.716810654482444</v>
      </c>
      <c r="M433">
        <f t="shared" si="39"/>
        <v>9716.8106544824441</v>
      </c>
      <c r="N433">
        <f t="shared" si="40"/>
        <v>9717</v>
      </c>
      <c r="P433" s="52">
        <v>11.156112447818067</v>
      </c>
      <c r="Q433">
        <f t="shared" si="41"/>
        <v>11156.112447818068</v>
      </c>
      <c r="R433">
        <f t="shared" si="42"/>
        <v>11157</v>
      </c>
      <c r="U433" s="52">
        <v>10.653688898885392</v>
      </c>
      <c r="V433">
        <v>12</v>
      </c>
      <c r="W433">
        <f t="shared" si="43"/>
        <v>1.3463111011146083</v>
      </c>
      <c r="X433">
        <f t="shared" si="44"/>
        <v>0.11219259175955069</v>
      </c>
      <c r="Z433" s="52">
        <v>12.881285114455206</v>
      </c>
      <c r="AA433">
        <v>12</v>
      </c>
      <c r="AB433">
        <f t="shared" si="45"/>
        <v>0.8812851144552063</v>
      </c>
      <c r="AC433">
        <f t="shared" si="46"/>
        <v>7.344042620460052E-2</v>
      </c>
    </row>
    <row r="434" spans="1:29" x14ac:dyDescent="0.25">
      <c r="A434">
        <v>66</v>
      </c>
      <c r="B434">
        <v>12629</v>
      </c>
      <c r="C434">
        <v>9654</v>
      </c>
      <c r="D434">
        <v>11220</v>
      </c>
      <c r="H434" s="52">
        <v>12.6287913545442</v>
      </c>
      <c r="I434">
        <f t="shared" ref="I434:I452" si="47">H434*1000</f>
        <v>12628.791354544201</v>
      </c>
      <c r="J434">
        <f t="shared" ref="J434:J452" si="48">ROUNDUP(I434,0)</f>
        <v>12629</v>
      </c>
      <c r="L434" s="52">
        <v>9.6536887503957587</v>
      </c>
      <c r="M434">
        <f t="shared" ref="M434:M452" si="49">L434*1000</f>
        <v>9653.6887503957587</v>
      </c>
      <c r="N434">
        <f t="shared" ref="N434:N452" si="50">ROUNDUP(M434,0)</f>
        <v>9654</v>
      </c>
      <c r="P434" s="52">
        <v>11.21903081108014</v>
      </c>
      <c r="Q434">
        <f t="shared" ref="Q434:Q452" si="51">P434*1000</f>
        <v>11219.03081108014</v>
      </c>
      <c r="R434">
        <f t="shared" ref="R434:R452" si="52">ROUNDUP(Q434,0)</f>
        <v>11220</v>
      </c>
      <c r="U434" s="52">
        <v>10.653688898885392</v>
      </c>
      <c r="V434">
        <v>12</v>
      </c>
      <c r="W434">
        <f t="shared" ref="W434:W452" si="53">V434-U434</f>
        <v>1.3463111011146083</v>
      </c>
      <c r="X434">
        <f t="shared" ref="X434:X452" si="54">W434/V434</f>
        <v>0.11219259175955069</v>
      </c>
      <c r="Z434" s="52">
        <v>12.881285114455206</v>
      </c>
      <c r="AA434">
        <v>12</v>
      </c>
      <c r="AB434">
        <f t="shared" ref="AB434:AB452" si="55">ABS(AA434-Z434)</f>
        <v>0.8812851144552063</v>
      </c>
      <c r="AC434">
        <f t="shared" ref="AC434:AC452" si="56">AB434/AA434</f>
        <v>7.344042620460052E-2</v>
      </c>
    </row>
    <row r="435" spans="1:29" x14ac:dyDescent="0.25">
      <c r="A435">
        <v>67</v>
      </c>
      <c r="B435">
        <v>13105</v>
      </c>
      <c r="C435">
        <v>9711</v>
      </c>
      <c r="D435">
        <v>10889</v>
      </c>
      <c r="H435" s="52">
        <v>13.104961021609899</v>
      </c>
      <c r="I435">
        <f t="shared" si="47"/>
        <v>13104.961021609899</v>
      </c>
      <c r="J435">
        <f t="shared" si="48"/>
        <v>13105</v>
      </c>
      <c r="L435" s="52">
        <v>9.7104154701982388</v>
      </c>
      <c r="M435">
        <f t="shared" si="49"/>
        <v>9710.4154701982388</v>
      </c>
      <c r="N435">
        <f t="shared" si="50"/>
        <v>9711</v>
      </c>
      <c r="P435" s="52">
        <v>10.888734952625953</v>
      </c>
      <c r="Q435">
        <f t="shared" si="51"/>
        <v>10888.734952625953</v>
      </c>
      <c r="R435">
        <f t="shared" si="52"/>
        <v>10889</v>
      </c>
      <c r="U435" s="52">
        <v>10.653688898885392</v>
      </c>
      <c r="V435">
        <v>12</v>
      </c>
      <c r="W435">
        <f t="shared" si="53"/>
        <v>1.3463111011146083</v>
      </c>
      <c r="X435">
        <f t="shared" si="54"/>
        <v>0.11219259175955069</v>
      </c>
      <c r="Z435" s="52">
        <v>12.881285114455206</v>
      </c>
      <c r="AA435">
        <v>12</v>
      </c>
      <c r="AB435">
        <f t="shared" si="55"/>
        <v>0.8812851144552063</v>
      </c>
      <c r="AC435">
        <f t="shared" si="56"/>
        <v>7.344042620460052E-2</v>
      </c>
    </row>
    <row r="436" spans="1:29" x14ac:dyDescent="0.25">
      <c r="A436">
        <v>68</v>
      </c>
      <c r="B436">
        <v>12879</v>
      </c>
      <c r="C436">
        <v>9456</v>
      </c>
      <c r="D436">
        <v>11347</v>
      </c>
      <c r="H436" s="52">
        <v>12.878630522105089</v>
      </c>
      <c r="I436">
        <f t="shared" si="47"/>
        <v>12878.63052210509</v>
      </c>
      <c r="J436">
        <f t="shared" si="48"/>
        <v>12879</v>
      </c>
      <c r="L436" s="52">
        <v>9.4550269527103907</v>
      </c>
      <c r="M436">
        <f t="shared" si="49"/>
        <v>9455.0269527103901</v>
      </c>
      <c r="N436">
        <f t="shared" si="50"/>
        <v>9456</v>
      </c>
      <c r="P436" s="52">
        <v>11.346180588858966</v>
      </c>
      <c r="Q436">
        <f t="shared" si="51"/>
        <v>11346.180588858966</v>
      </c>
      <c r="R436">
        <f t="shared" si="52"/>
        <v>11347</v>
      </c>
      <c r="U436" s="52">
        <v>10.653688898885392</v>
      </c>
      <c r="V436">
        <v>12</v>
      </c>
      <c r="W436">
        <f t="shared" si="53"/>
        <v>1.3463111011146083</v>
      </c>
      <c r="X436">
        <f t="shared" si="54"/>
        <v>0.11219259175955069</v>
      </c>
      <c r="Z436" s="52">
        <v>12.881285114455206</v>
      </c>
      <c r="AA436">
        <v>12</v>
      </c>
      <c r="AB436">
        <f t="shared" si="55"/>
        <v>0.8812851144552063</v>
      </c>
      <c r="AC436">
        <f t="shared" si="56"/>
        <v>7.344042620460052E-2</v>
      </c>
    </row>
    <row r="437" spans="1:29" x14ac:dyDescent="0.25">
      <c r="A437">
        <v>69</v>
      </c>
      <c r="B437">
        <v>11602</v>
      </c>
      <c r="C437">
        <v>9870</v>
      </c>
      <c r="D437">
        <v>10916</v>
      </c>
      <c r="H437" s="52">
        <v>11.601103233542112</v>
      </c>
      <c r="I437">
        <f t="shared" si="47"/>
        <v>11601.103233542111</v>
      </c>
      <c r="J437">
        <f t="shared" si="48"/>
        <v>11602</v>
      </c>
      <c r="L437" s="52">
        <v>9.8691747364058422</v>
      </c>
      <c r="M437">
        <f t="shared" si="49"/>
        <v>9869.1747364058429</v>
      </c>
      <c r="N437">
        <f t="shared" si="50"/>
        <v>9870</v>
      </c>
      <c r="P437" s="52">
        <v>10.915650166510625</v>
      </c>
      <c r="Q437">
        <f t="shared" si="51"/>
        <v>10915.650166510624</v>
      </c>
      <c r="R437">
        <f t="shared" si="52"/>
        <v>10916</v>
      </c>
      <c r="U437" s="52">
        <v>10.653688898885392</v>
      </c>
      <c r="V437">
        <v>12</v>
      </c>
      <c r="W437">
        <f t="shared" si="53"/>
        <v>1.3463111011146083</v>
      </c>
      <c r="X437">
        <f t="shared" si="54"/>
        <v>0.11219259175955069</v>
      </c>
      <c r="Z437" s="52">
        <v>12.881285114455206</v>
      </c>
      <c r="AA437">
        <v>12</v>
      </c>
      <c r="AB437">
        <f t="shared" si="55"/>
        <v>0.8812851144552063</v>
      </c>
      <c r="AC437">
        <f t="shared" si="56"/>
        <v>7.344042620460052E-2</v>
      </c>
    </row>
    <row r="438" spans="1:29" x14ac:dyDescent="0.25">
      <c r="A438">
        <v>70</v>
      </c>
      <c r="B438">
        <v>12468</v>
      </c>
      <c r="C438">
        <v>10045</v>
      </c>
      <c r="D438">
        <v>10729</v>
      </c>
      <c r="H438" s="52">
        <v>12.467550363995295</v>
      </c>
      <c r="I438">
        <f t="shared" si="47"/>
        <v>12467.550363995295</v>
      </c>
      <c r="J438">
        <f t="shared" si="48"/>
        <v>12468</v>
      </c>
      <c r="L438" s="52">
        <v>10.044463327553972</v>
      </c>
      <c r="M438">
        <f t="shared" si="49"/>
        <v>10044.463327553973</v>
      </c>
      <c r="N438">
        <f t="shared" si="50"/>
        <v>10045</v>
      </c>
      <c r="P438" s="52">
        <v>10.7289436777774</v>
      </c>
      <c r="Q438">
        <f t="shared" si="51"/>
        <v>10728.943677777399</v>
      </c>
      <c r="R438">
        <f t="shared" si="52"/>
        <v>10729</v>
      </c>
      <c r="U438" s="52">
        <v>10.653688898885392</v>
      </c>
      <c r="V438">
        <v>12</v>
      </c>
      <c r="W438">
        <f t="shared" si="53"/>
        <v>1.3463111011146083</v>
      </c>
      <c r="X438">
        <f t="shared" si="54"/>
        <v>0.11219259175955069</v>
      </c>
      <c r="Z438" s="52">
        <v>12.881285114455206</v>
      </c>
      <c r="AA438">
        <v>12</v>
      </c>
      <c r="AB438">
        <f t="shared" si="55"/>
        <v>0.8812851144552063</v>
      </c>
      <c r="AC438">
        <f t="shared" si="56"/>
        <v>7.344042620460052E-2</v>
      </c>
    </row>
    <row r="439" spans="1:29" x14ac:dyDescent="0.25">
      <c r="A439">
        <v>71</v>
      </c>
      <c r="B439">
        <v>0</v>
      </c>
      <c r="C439">
        <v>0</v>
      </c>
      <c r="D439">
        <v>0</v>
      </c>
      <c r="H439" s="52">
        <v>0</v>
      </c>
      <c r="I439">
        <f t="shared" si="47"/>
        <v>0</v>
      </c>
      <c r="J439">
        <f t="shared" si="48"/>
        <v>0</v>
      </c>
      <c r="L439" s="52">
        <v>9.634725545514204</v>
      </c>
      <c r="M439">
        <f t="shared" si="49"/>
        <v>9634.725545514204</v>
      </c>
      <c r="N439">
        <f t="shared" si="50"/>
        <v>9635</v>
      </c>
      <c r="P439" s="52">
        <v>10.858062317625985</v>
      </c>
      <c r="Q439">
        <f t="shared" si="51"/>
        <v>10858.062317625985</v>
      </c>
      <c r="R439">
        <f t="shared" si="52"/>
        <v>10859</v>
      </c>
      <c r="U439" s="52">
        <v>10.653688898885392</v>
      </c>
      <c r="V439">
        <v>12</v>
      </c>
      <c r="W439">
        <f t="shared" si="53"/>
        <v>1.3463111011146083</v>
      </c>
      <c r="X439">
        <f t="shared" si="54"/>
        <v>0.11219259175955069</v>
      </c>
      <c r="Z439" s="52">
        <v>12.881285114455206</v>
      </c>
      <c r="AA439">
        <v>12</v>
      </c>
      <c r="AB439">
        <f t="shared" si="55"/>
        <v>0.8812851144552063</v>
      </c>
      <c r="AC439">
        <f t="shared" si="56"/>
        <v>7.344042620460052E-2</v>
      </c>
    </row>
    <row r="440" spans="1:29" x14ac:dyDescent="0.25">
      <c r="A440">
        <v>72</v>
      </c>
      <c r="B440">
        <v>12835</v>
      </c>
      <c r="C440">
        <v>9920</v>
      </c>
      <c r="D440">
        <v>11165</v>
      </c>
      <c r="H440" s="52">
        <v>12.834581255277154</v>
      </c>
      <c r="I440">
        <f t="shared" si="47"/>
        <v>12834.581255277155</v>
      </c>
      <c r="J440">
        <f t="shared" si="48"/>
        <v>12835</v>
      </c>
      <c r="L440" s="52">
        <v>9.9198037277067925</v>
      </c>
      <c r="M440">
        <f t="shared" si="49"/>
        <v>9919.8037277067924</v>
      </c>
      <c r="N440">
        <f t="shared" si="50"/>
        <v>9920</v>
      </c>
      <c r="P440" s="52">
        <v>11.164849583427198</v>
      </c>
      <c r="Q440">
        <f t="shared" si="51"/>
        <v>11164.849583427198</v>
      </c>
      <c r="R440">
        <f t="shared" si="52"/>
        <v>11165</v>
      </c>
      <c r="U440" s="52">
        <v>10.653688898885392</v>
      </c>
      <c r="V440">
        <v>12</v>
      </c>
      <c r="W440">
        <f t="shared" si="53"/>
        <v>1.3463111011146083</v>
      </c>
      <c r="X440">
        <f t="shared" si="54"/>
        <v>0.11219259175955069</v>
      </c>
      <c r="Z440" s="52">
        <v>12.881285114455206</v>
      </c>
      <c r="AA440">
        <v>12</v>
      </c>
      <c r="AB440">
        <f t="shared" si="55"/>
        <v>0.8812851144552063</v>
      </c>
      <c r="AC440">
        <f t="shared" si="56"/>
        <v>7.344042620460052E-2</v>
      </c>
    </row>
    <row r="441" spans="1:29" x14ac:dyDescent="0.25">
      <c r="A441">
        <v>73</v>
      </c>
      <c r="B441">
        <v>12297</v>
      </c>
      <c r="C441">
        <v>9541</v>
      </c>
      <c r="D441">
        <v>11020</v>
      </c>
      <c r="H441" s="52">
        <v>12.296699322628422</v>
      </c>
      <c r="I441">
        <f t="shared" si="47"/>
        <v>12296.699322628421</v>
      </c>
      <c r="J441">
        <f t="shared" si="48"/>
        <v>12297</v>
      </c>
      <c r="L441" s="52">
        <v>9.5400060337956525</v>
      </c>
      <c r="M441">
        <f t="shared" si="49"/>
        <v>9540.0060337956529</v>
      </c>
      <c r="N441">
        <f t="shared" si="50"/>
        <v>9541</v>
      </c>
      <c r="P441" s="52">
        <v>11.019892946928211</v>
      </c>
      <c r="Q441">
        <f t="shared" si="51"/>
        <v>11019.89294692821</v>
      </c>
      <c r="R441">
        <f t="shared" si="52"/>
        <v>11020</v>
      </c>
      <c r="U441" s="52">
        <v>10.653688898885392</v>
      </c>
      <c r="V441">
        <v>12</v>
      </c>
      <c r="W441">
        <f t="shared" si="53"/>
        <v>1.3463111011146083</v>
      </c>
      <c r="X441">
        <f t="shared" si="54"/>
        <v>0.11219259175955069</v>
      </c>
      <c r="Z441" s="52">
        <v>12.881285114455206</v>
      </c>
      <c r="AA441">
        <v>12</v>
      </c>
      <c r="AB441">
        <f t="shared" si="55"/>
        <v>0.8812851144552063</v>
      </c>
      <c r="AC441">
        <f t="shared" si="56"/>
        <v>7.344042620460052E-2</v>
      </c>
    </row>
    <row r="442" spans="1:29" x14ac:dyDescent="0.25">
      <c r="A442">
        <v>74</v>
      </c>
      <c r="B442">
        <v>12122</v>
      </c>
      <c r="C442">
        <v>9974</v>
      </c>
      <c r="D442">
        <v>11405</v>
      </c>
      <c r="H442" s="52">
        <v>12.12116032283422</v>
      </c>
      <c r="I442">
        <f t="shared" si="47"/>
        <v>12121.160322834219</v>
      </c>
      <c r="J442">
        <f t="shared" si="48"/>
        <v>12122</v>
      </c>
      <c r="L442" s="52">
        <v>9.9730014003121994</v>
      </c>
      <c r="M442">
        <f t="shared" si="49"/>
        <v>9973.0014003121996</v>
      </c>
      <c r="N442">
        <f t="shared" si="50"/>
        <v>9974</v>
      </c>
      <c r="P442" s="52">
        <v>11.404396173481084</v>
      </c>
      <c r="Q442">
        <f t="shared" si="51"/>
        <v>11404.396173481084</v>
      </c>
      <c r="R442">
        <f t="shared" si="52"/>
        <v>11405</v>
      </c>
      <c r="U442" s="52">
        <v>10.653688898885392</v>
      </c>
      <c r="V442">
        <v>12</v>
      </c>
      <c r="W442">
        <f t="shared" si="53"/>
        <v>1.3463111011146083</v>
      </c>
      <c r="X442">
        <f t="shared" si="54"/>
        <v>0.11219259175955069</v>
      </c>
      <c r="Z442" s="52">
        <v>12.881285114455206</v>
      </c>
      <c r="AA442">
        <v>12</v>
      </c>
      <c r="AB442">
        <f t="shared" si="55"/>
        <v>0.8812851144552063</v>
      </c>
      <c r="AC442">
        <f t="shared" si="56"/>
        <v>7.344042620460052E-2</v>
      </c>
    </row>
    <row r="443" spans="1:29" x14ac:dyDescent="0.25">
      <c r="A443">
        <v>75</v>
      </c>
      <c r="B443">
        <v>12223</v>
      </c>
      <c r="C443">
        <v>9385</v>
      </c>
      <c r="D443">
        <v>10832</v>
      </c>
      <c r="H443" s="52">
        <v>12.222928435631392</v>
      </c>
      <c r="I443">
        <f t="shared" si="47"/>
        <v>12222.928435631391</v>
      </c>
      <c r="J443">
        <f t="shared" si="48"/>
        <v>12223</v>
      </c>
      <c r="L443" s="52">
        <v>9.384187680741638</v>
      </c>
      <c r="M443">
        <f t="shared" si="49"/>
        <v>9384.1876807416375</v>
      </c>
      <c r="N443">
        <f t="shared" si="50"/>
        <v>9385</v>
      </c>
      <c r="P443" s="52">
        <v>10.831525138831307</v>
      </c>
      <c r="Q443">
        <f t="shared" si="51"/>
        <v>10831.525138831306</v>
      </c>
      <c r="R443">
        <f t="shared" si="52"/>
        <v>10832</v>
      </c>
      <c r="U443" s="52">
        <v>10.653688898885392</v>
      </c>
      <c r="V443">
        <v>12</v>
      </c>
      <c r="W443">
        <f t="shared" si="53"/>
        <v>1.3463111011146083</v>
      </c>
      <c r="X443">
        <f t="shared" si="54"/>
        <v>0.11219259175955069</v>
      </c>
      <c r="Z443" s="52">
        <v>12.881285114455206</v>
      </c>
      <c r="AA443">
        <v>12</v>
      </c>
      <c r="AB443">
        <f t="shared" si="55"/>
        <v>0.8812851144552063</v>
      </c>
      <c r="AC443">
        <f t="shared" si="56"/>
        <v>7.344042620460052E-2</v>
      </c>
    </row>
    <row r="444" spans="1:29" x14ac:dyDescent="0.25">
      <c r="A444">
        <v>76</v>
      </c>
      <c r="B444">
        <v>12201</v>
      </c>
      <c r="C444">
        <v>9912</v>
      </c>
      <c r="D444">
        <v>11301</v>
      </c>
      <c r="H444" s="52">
        <v>12.200456187785399</v>
      </c>
      <c r="I444">
        <f t="shared" si="47"/>
        <v>12200.456187785399</v>
      </c>
      <c r="J444">
        <f t="shared" si="48"/>
        <v>12201</v>
      </c>
      <c r="L444" s="52">
        <v>9.9111627205634516</v>
      </c>
      <c r="M444">
        <f t="shared" si="49"/>
        <v>9911.1627205634522</v>
      </c>
      <c r="N444">
        <f t="shared" si="50"/>
        <v>9912</v>
      </c>
      <c r="P444" s="52">
        <v>11.300228410056455</v>
      </c>
      <c r="Q444">
        <f t="shared" si="51"/>
        <v>11300.228410056456</v>
      </c>
      <c r="R444">
        <f t="shared" si="52"/>
        <v>11301</v>
      </c>
      <c r="U444" s="52">
        <v>10.653688898885392</v>
      </c>
      <c r="V444">
        <v>12</v>
      </c>
      <c r="W444">
        <f t="shared" si="53"/>
        <v>1.3463111011146083</v>
      </c>
      <c r="X444">
        <f t="shared" si="54"/>
        <v>0.11219259175955069</v>
      </c>
      <c r="Z444" s="52">
        <v>12.881285114455206</v>
      </c>
      <c r="AA444">
        <v>12</v>
      </c>
      <c r="AB444">
        <f t="shared" si="55"/>
        <v>0.8812851144552063</v>
      </c>
      <c r="AC444">
        <f t="shared" si="56"/>
        <v>7.344042620460052E-2</v>
      </c>
    </row>
    <row r="445" spans="1:29" x14ac:dyDescent="0.25">
      <c r="A445">
        <v>77</v>
      </c>
      <c r="B445">
        <v>13080</v>
      </c>
      <c r="C445">
        <v>9611</v>
      </c>
      <c r="D445">
        <v>10849</v>
      </c>
      <c r="H445" s="52">
        <v>13.079080030554755</v>
      </c>
      <c r="I445">
        <f t="shared" si="47"/>
        <v>13079.080030554755</v>
      </c>
      <c r="J445">
        <f t="shared" si="48"/>
        <v>13080</v>
      </c>
      <c r="L445" s="52">
        <v>9.6109638017853456</v>
      </c>
      <c r="M445">
        <f t="shared" si="49"/>
        <v>9610.9638017853449</v>
      </c>
      <c r="N445">
        <f t="shared" si="50"/>
        <v>9611</v>
      </c>
      <c r="P445" s="52">
        <v>10.84806683589213</v>
      </c>
      <c r="Q445">
        <f t="shared" si="51"/>
        <v>10848.06683589213</v>
      </c>
      <c r="R445">
        <f t="shared" si="52"/>
        <v>10849</v>
      </c>
      <c r="U445" s="52">
        <v>10.653688898885392</v>
      </c>
      <c r="V445">
        <v>12</v>
      </c>
      <c r="W445">
        <f t="shared" si="53"/>
        <v>1.3463111011146083</v>
      </c>
      <c r="X445">
        <f t="shared" si="54"/>
        <v>0.11219259175955069</v>
      </c>
      <c r="Z445" s="52">
        <v>12.881285114455206</v>
      </c>
      <c r="AA445">
        <v>12</v>
      </c>
      <c r="AB445">
        <f t="shared" si="55"/>
        <v>0.8812851144552063</v>
      </c>
      <c r="AC445">
        <f t="shared" si="56"/>
        <v>7.344042620460052E-2</v>
      </c>
    </row>
    <row r="446" spans="1:29" x14ac:dyDescent="0.25">
      <c r="A446">
        <v>78</v>
      </c>
      <c r="B446">
        <v>0</v>
      </c>
      <c r="C446">
        <v>0</v>
      </c>
      <c r="D446">
        <v>0</v>
      </c>
      <c r="H446" s="52">
        <v>0</v>
      </c>
      <c r="I446">
        <f t="shared" si="47"/>
        <v>0</v>
      </c>
      <c r="J446">
        <f t="shared" si="48"/>
        <v>0</v>
      </c>
      <c r="L446" s="52">
        <v>9.5327578113116527</v>
      </c>
      <c r="M446">
        <f t="shared" si="49"/>
        <v>9532.7578113116524</v>
      </c>
      <c r="N446">
        <f t="shared" si="50"/>
        <v>9533</v>
      </c>
      <c r="P446" s="52">
        <v>11.173357453865636</v>
      </c>
      <c r="Q446">
        <f t="shared" si="51"/>
        <v>11173.357453865636</v>
      </c>
      <c r="R446">
        <f t="shared" si="52"/>
        <v>11174</v>
      </c>
      <c r="U446" s="52">
        <v>10.653688898885392</v>
      </c>
      <c r="V446">
        <v>12</v>
      </c>
      <c r="W446">
        <f t="shared" si="53"/>
        <v>1.3463111011146083</v>
      </c>
      <c r="X446">
        <f t="shared" si="54"/>
        <v>0.11219259175955069</v>
      </c>
      <c r="Z446" s="52">
        <v>12.881285114455206</v>
      </c>
      <c r="AA446">
        <v>12</v>
      </c>
      <c r="AB446">
        <f t="shared" si="55"/>
        <v>0.8812851144552063</v>
      </c>
      <c r="AC446">
        <f t="shared" si="56"/>
        <v>7.344042620460052E-2</v>
      </c>
    </row>
    <row r="447" spans="1:29" x14ac:dyDescent="0.25">
      <c r="A447">
        <v>79</v>
      </c>
      <c r="B447">
        <v>12712</v>
      </c>
      <c r="C447">
        <v>9671</v>
      </c>
      <c r="D447">
        <v>11022</v>
      </c>
      <c r="H447" s="52">
        <v>12.711785370942948</v>
      </c>
      <c r="I447">
        <f t="shared" si="47"/>
        <v>12711.785370942947</v>
      </c>
      <c r="J447">
        <f t="shared" si="48"/>
        <v>12712</v>
      </c>
      <c r="L447" s="52">
        <v>9.6704866137339938</v>
      </c>
      <c r="M447">
        <f t="shared" si="49"/>
        <v>9670.4866137339941</v>
      </c>
      <c r="N447">
        <f t="shared" si="50"/>
        <v>9671</v>
      </c>
      <c r="P447" s="52">
        <v>11.021214328989597</v>
      </c>
      <c r="Q447">
        <f t="shared" si="51"/>
        <v>11021.214328989598</v>
      </c>
      <c r="R447">
        <f t="shared" si="52"/>
        <v>11022</v>
      </c>
      <c r="U447" s="52">
        <v>10.653688898885392</v>
      </c>
      <c r="V447">
        <v>12</v>
      </c>
      <c r="W447">
        <f t="shared" si="53"/>
        <v>1.3463111011146083</v>
      </c>
      <c r="X447">
        <f t="shared" si="54"/>
        <v>0.11219259175955069</v>
      </c>
      <c r="Z447" s="52">
        <v>12.881285114455206</v>
      </c>
      <c r="AA447">
        <v>12</v>
      </c>
      <c r="AB447">
        <f t="shared" si="55"/>
        <v>0.8812851144552063</v>
      </c>
      <c r="AC447">
        <f t="shared" si="56"/>
        <v>7.344042620460052E-2</v>
      </c>
    </row>
    <row r="448" spans="1:29" x14ac:dyDescent="0.25">
      <c r="A448">
        <v>80</v>
      </c>
      <c r="B448">
        <v>12348</v>
      </c>
      <c r="C448">
        <v>9898</v>
      </c>
      <c r="D448">
        <v>11151</v>
      </c>
      <c r="H448" s="52">
        <v>12.347328981713561</v>
      </c>
      <c r="I448">
        <f t="shared" si="47"/>
        <v>12347.328981713561</v>
      </c>
      <c r="J448">
        <f t="shared" si="48"/>
        <v>12348</v>
      </c>
      <c r="L448" s="52">
        <v>9.8975073763237553</v>
      </c>
      <c r="M448">
        <f t="shared" si="49"/>
        <v>9897.507376323756</v>
      </c>
      <c r="N448">
        <f t="shared" si="50"/>
        <v>9898</v>
      </c>
      <c r="P448" s="52">
        <v>11.15060023938593</v>
      </c>
      <c r="Q448">
        <f t="shared" si="51"/>
        <v>11150.600239385931</v>
      </c>
      <c r="R448">
        <f t="shared" si="52"/>
        <v>11151</v>
      </c>
      <c r="U448" s="52">
        <v>10.653688898885392</v>
      </c>
      <c r="V448">
        <v>12</v>
      </c>
      <c r="W448">
        <f t="shared" si="53"/>
        <v>1.3463111011146083</v>
      </c>
      <c r="X448">
        <f t="shared" si="54"/>
        <v>0.11219259175955069</v>
      </c>
      <c r="Z448" s="52">
        <v>12.881285114455206</v>
      </c>
      <c r="AA448">
        <v>12</v>
      </c>
      <c r="AB448">
        <f t="shared" si="55"/>
        <v>0.8812851144552063</v>
      </c>
      <c r="AC448">
        <f t="shared" si="56"/>
        <v>7.344042620460052E-2</v>
      </c>
    </row>
    <row r="449" spans="1:29" x14ac:dyDescent="0.25">
      <c r="A449" s="53">
        <v>81</v>
      </c>
      <c r="B449">
        <v>0</v>
      </c>
      <c r="C449">
        <v>0</v>
      </c>
      <c r="D449">
        <v>0</v>
      </c>
      <c r="H449" s="52">
        <v>12.587588091253281</v>
      </c>
      <c r="I449">
        <f t="shared" si="47"/>
        <v>12587.588091253281</v>
      </c>
      <c r="J449">
        <f t="shared" si="48"/>
        <v>12588</v>
      </c>
      <c r="L449" s="52">
        <v>9.83438547223707</v>
      </c>
      <c r="M449">
        <f t="shared" si="49"/>
        <v>9834.3854722370706</v>
      </c>
      <c r="N449">
        <f t="shared" si="50"/>
        <v>9835</v>
      </c>
      <c r="P449" s="52">
        <v>11.213518602648003</v>
      </c>
      <c r="Q449">
        <f t="shared" si="51"/>
        <v>11213.518602648002</v>
      </c>
      <c r="R449">
        <f t="shared" si="52"/>
        <v>11214</v>
      </c>
      <c r="U449" s="52">
        <v>10.653688898885392</v>
      </c>
      <c r="V449">
        <v>12</v>
      </c>
      <c r="W449">
        <f t="shared" si="53"/>
        <v>1.3463111011146083</v>
      </c>
      <c r="X449">
        <f t="shared" si="54"/>
        <v>0.11219259175955069</v>
      </c>
      <c r="Z449" s="52">
        <v>12.881285114455206</v>
      </c>
      <c r="AA449">
        <v>12</v>
      </c>
      <c r="AB449">
        <f t="shared" si="55"/>
        <v>0.8812851144552063</v>
      </c>
      <c r="AC449">
        <f t="shared" si="56"/>
        <v>7.344042620460052E-2</v>
      </c>
    </row>
    <row r="450" spans="1:29" x14ac:dyDescent="0.25">
      <c r="A450">
        <v>82</v>
      </c>
      <c r="B450">
        <v>13064</v>
      </c>
      <c r="C450">
        <v>9892</v>
      </c>
      <c r="D450">
        <v>10884</v>
      </c>
      <c r="H450" s="52">
        <v>13.06375775831898</v>
      </c>
      <c r="I450">
        <f t="shared" si="47"/>
        <v>13063.75775831898</v>
      </c>
      <c r="J450">
        <f t="shared" si="48"/>
        <v>13064</v>
      </c>
      <c r="L450" s="52">
        <v>9.8911121920395519</v>
      </c>
      <c r="M450">
        <f t="shared" si="49"/>
        <v>9891.1121920395526</v>
      </c>
      <c r="N450">
        <f t="shared" si="50"/>
        <v>9892</v>
      </c>
      <c r="P450" s="52">
        <v>10.883222744193816</v>
      </c>
      <c r="Q450">
        <f t="shared" si="51"/>
        <v>10883.222744193816</v>
      </c>
      <c r="R450">
        <f t="shared" si="52"/>
        <v>10884</v>
      </c>
      <c r="U450" s="52">
        <v>10.653688898885392</v>
      </c>
      <c r="V450">
        <v>12</v>
      </c>
      <c r="W450">
        <f t="shared" si="53"/>
        <v>1.3463111011146083</v>
      </c>
      <c r="X450">
        <f t="shared" si="54"/>
        <v>0.11219259175955069</v>
      </c>
      <c r="Z450" s="52">
        <v>12.881285114455206</v>
      </c>
      <c r="AA450">
        <v>12</v>
      </c>
      <c r="AB450">
        <f t="shared" si="55"/>
        <v>0.8812851144552063</v>
      </c>
      <c r="AC450">
        <f t="shared" si="56"/>
        <v>7.344042620460052E-2</v>
      </c>
    </row>
    <row r="451" spans="1:29" x14ac:dyDescent="0.25">
      <c r="A451">
        <v>83</v>
      </c>
      <c r="B451">
        <v>12838</v>
      </c>
      <c r="C451">
        <v>9636</v>
      </c>
      <c r="D451">
        <v>11341</v>
      </c>
      <c r="H451" s="52">
        <v>12.83742725881417</v>
      </c>
      <c r="I451">
        <f t="shared" si="47"/>
        <v>12837.42725881417</v>
      </c>
      <c r="J451">
        <f t="shared" si="48"/>
        <v>12838</v>
      </c>
      <c r="L451" s="52">
        <v>9.6357236745517021</v>
      </c>
      <c r="M451">
        <f t="shared" si="49"/>
        <v>9635.7236745517021</v>
      </c>
      <c r="N451">
        <f t="shared" si="50"/>
        <v>9636</v>
      </c>
      <c r="P451" s="52">
        <v>11.340668380426829</v>
      </c>
      <c r="Q451">
        <f t="shared" si="51"/>
        <v>11340.668380426829</v>
      </c>
      <c r="R451">
        <f t="shared" si="52"/>
        <v>11341</v>
      </c>
      <c r="U451" s="52">
        <v>10.653688898885392</v>
      </c>
      <c r="V451">
        <v>12</v>
      </c>
      <c r="W451">
        <f t="shared" si="53"/>
        <v>1.3463111011146083</v>
      </c>
      <c r="X451">
        <f t="shared" si="54"/>
        <v>0.11219259175955069</v>
      </c>
      <c r="Z451" s="52">
        <v>12.881285114455206</v>
      </c>
      <c r="AA451">
        <v>12</v>
      </c>
      <c r="AB451">
        <f t="shared" si="55"/>
        <v>0.8812851144552063</v>
      </c>
      <c r="AC451">
        <f t="shared" si="56"/>
        <v>7.344042620460052E-2</v>
      </c>
    </row>
    <row r="452" spans="1:29" x14ac:dyDescent="0.25">
      <c r="A452">
        <v>84</v>
      </c>
      <c r="B452">
        <v>11560</v>
      </c>
      <c r="C452">
        <v>10050</v>
      </c>
      <c r="D452">
        <v>10911</v>
      </c>
      <c r="H452" s="52">
        <v>11.559899970251193</v>
      </c>
      <c r="I452">
        <f t="shared" si="47"/>
        <v>11559.899970251194</v>
      </c>
      <c r="J452">
        <f t="shared" si="48"/>
        <v>11560</v>
      </c>
      <c r="L452" s="52">
        <v>10.049871458247154</v>
      </c>
      <c r="M452">
        <f t="shared" si="49"/>
        <v>10049.871458247153</v>
      </c>
      <c r="N452">
        <f t="shared" si="50"/>
        <v>10050</v>
      </c>
      <c r="P452" s="52">
        <v>10.910137958078488</v>
      </c>
      <c r="Q452">
        <f t="shared" si="51"/>
        <v>10910.137958078489</v>
      </c>
      <c r="R452">
        <f t="shared" si="52"/>
        <v>10911</v>
      </c>
      <c r="U452" s="52">
        <v>10.653688898885392</v>
      </c>
      <c r="V452">
        <v>12</v>
      </c>
      <c r="W452">
        <f t="shared" si="53"/>
        <v>1.3463111011146083</v>
      </c>
      <c r="X452">
        <f t="shared" si="54"/>
        <v>0.11219259175955069</v>
      </c>
      <c r="Z452" s="52">
        <v>12.881285114455206</v>
      </c>
      <c r="AA452">
        <v>12</v>
      </c>
      <c r="AB452">
        <f t="shared" si="55"/>
        <v>0.8812851144552063</v>
      </c>
      <c r="AC452">
        <f t="shared" si="56"/>
        <v>7.344042620460052E-2</v>
      </c>
    </row>
    <row r="453" spans="1:29" x14ac:dyDescent="0.25">
      <c r="W453" s="54">
        <f>AVERAGE(W369:W452)</f>
        <v>1.3451307894677791</v>
      </c>
      <c r="X453" s="42">
        <f>AVERAGE(X369:X452)</f>
        <v>0.1120942324556483</v>
      </c>
      <c r="AB453" s="54">
        <f>AVERAGE(AB369:AB452)</f>
        <v>0.8812851144552083</v>
      </c>
      <c r="AC453" s="42">
        <f>AVERAGE(AC369:AC452)</f>
        <v>7.3440426204600465E-2</v>
      </c>
    </row>
    <row r="454" spans="1:29" x14ac:dyDescent="0.25">
      <c r="W454" s="54">
        <f>W453^2</f>
        <v>1.8093768407742106</v>
      </c>
      <c r="AB454" s="54">
        <f>AB453^2</f>
        <v>0.77666345296032957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5677-12FD-4C05-A2CF-A7F46079C1B5}">
  <dimension ref="A1:G4"/>
  <sheetViews>
    <sheetView workbookViewId="0">
      <selection activeCell="G12" sqref="G12"/>
    </sheetView>
  </sheetViews>
  <sheetFormatPr defaultRowHeight="15" x14ac:dyDescent="0.25"/>
  <cols>
    <col min="1" max="1" width="4.140625" bestFit="1" customWidth="1"/>
    <col min="2" max="2" width="14.140625" bestFit="1" customWidth="1"/>
    <col min="3" max="3" width="17.7109375" bestFit="1" customWidth="1"/>
    <col min="4" max="4" width="19.85546875" bestFit="1" customWidth="1"/>
    <col min="5" max="5" width="19" bestFit="1" customWidth="1"/>
    <col min="6" max="6" width="9.7109375" bestFit="1" customWidth="1"/>
    <col min="7" max="7" width="11.42578125" bestFit="1" customWidth="1"/>
  </cols>
  <sheetData>
    <row r="1" spans="1:7" x14ac:dyDescent="0.25">
      <c r="A1" s="1" t="s">
        <v>58</v>
      </c>
      <c r="B1" s="1" t="s">
        <v>171</v>
      </c>
      <c r="C1" s="1" t="s">
        <v>172</v>
      </c>
      <c r="D1" s="1" t="s">
        <v>173</v>
      </c>
      <c r="E1" s="1" t="s">
        <v>174</v>
      </c>
      <c r="F1" s="1" t="s">
        <v>175</v>
      </c>
      <c r="G1" s="1" t="s">
        <v>176</v>
      </c>
    </row>
    <row r="2" spans="1:7" x14ac:dyDescent="0.25">
      <c r="A2" s="1">
        <v>1</v>
      </c>
      <c r="B2" s="1" t="s">
        <v>115</v>
      </c>
      <c r="C2" s="11">
        <f>'Revisi Demand'!Q2</f>
        <v>2999572</v>
      </c>
      <c r="D2" s="11">
        <f>MAX('Revisi Demand'!G2:G53)</f>
        <v>93031</v>
      </c>
      <c r="E2" s="11">
        <f>C2/52</f>
        <v>57684.076923076922</v>
      </c>
      <c r="F2" s="1">
        <v>1</v>
      </c>
      <c r="G2" s="11">
        <f>(D2-E2)*F2</f>
        <v>35346.923076923078</v>
      </c>
    </row>
    <row r="3" spans="1:7" x14ac:dyDescent="0.25">
      <c r="A3" s="1">
        <v>2</v>
      </c>
      <c r="B3" s="1" t="s">
        <v>119</v>
      </c>
      <c r="C3" s="11">
        <f>'Revisi Demand'!R2</f>
        <v>1953108</v>
      </c>
      <c r="D3" s="11">
        <f>MAX('Revisi Demand'!H2:H53)</f>
        <v>61836</v>
      </c>
      <c r="E3" s="11">
        <f t="shared" ref="E3:E4" si="0">C3/52</f>
        <v>37559.769230769234</v>
      </c>
      <c r="F3" s="1">
        <v>1</v>
      </c>
      <c r="G3" s="11">
        <f t="shared" ref="G3:G4" si="1">(D3-E3)*F3</f>
        <v>24276.230769230766</v>
      </c>
    </row>
    <row r="4" spans="1:7" ht="18" customHeight="1" x14ac:dyDescent="0.25">
      <c r="A4" s="1">
        <v>3</v>
      </c>
      <c r="B4" s="1" t="s">
        <v>104</v>
      </c>
      <c r="C4" s="11">
        <f>'Revisi Demand'!S2</f>
        <v>2542053</v>
      </c>
      <c r="D4" s="11">
        <f>MAX('Revisi Demand'!I3:I53)</f>
        <v>80061</v>
      </c>
      <c r="E4" s="11">
        <f t="shared" si="0"/>
        <v>48885.634615384617</v>
      </c>
      <c r="F4" s="1">
        <v>1</v>
      </c>
      <c r="G4" s="11">
        <f t="shared" si="1"/>
        <v>31175.365384615383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89E0-5E8B-41C1-9FA8-72A82E4326F5}">
  <dimension ref="A1:AT194"/>
  <sheetViews>
    <sheetView zoomScale="115" zoomScaleNormal="115" workbookViewId="0">
      <selection activeCell="AJ3" sqref="AJ3"/>
    </sheetView>
  </sheetViews>
  <sheetFormatPr defaultRowHeight="15" x14ac:dyDescent="0.25"/>
  <cols>
    <col min="2" max="2" width="8" bestFit="1" customWidth="1"/>
    <col min="3" max="4" width="6" bestFit="1" customWidth="1"/>
    <col min="5" max="7" width="18.5703125" bestFit="1" customWidth="1"/>
    <col min="8" max="8" width="4.140625" bestFit="1" customWidth="1"/>
    <col min="9" max="9" width="10.7109375" bestFit="1" customWidth="1"/>
    <col min="10" max="10" width="4.140625" bestFit="1" customWidth="1"/>
    <col min="11" max="11" width="10.7109375" bestFit="1" customWidth="1"/>
    <col min="12" max="12" width="4.140625" bestFit="1" customWidth="1"/>
    <col min="13" max="13" width="11" bestFit="1" customWidth="1"/>
    <col min="14" max="16" width="18.5703125" bestFit="1" customWidth="1"/>
    <col min="17" max="19" width="16.28515625" bestFit="1" customWidth="1"/>
    <col min="20" max="22" width="18.5703125" bestFit="1" customWidth="1"/>
    <col min="24" max="24" width="11.42578125" bestFit="1" customWidth="1"/>
    <col min="25" max="25" width="11.42578125" customWidth="1"/>
    <col min="26" max="26" width="18.5703125" bestFit="1" customWidth="1"/>
    <col min="27" max="29" width="17.7109375" customWidth="1"/>
    <col min="30" max="32" width="18.5703125" bestFit="1" customWidth="1"/>
    <col min="33" max="37" width="17.7109375" customWidth="1"/>
  </cols>
  <sheetData>
    <row r="1" spans="1:46" x14ac:dyDescent="0.25">
      <c r="B1" s="55" t="s">
        <v>181</v>
      </c>
      <c r="C1" s="55" t="s">
        <v>182</v>
      </c>
      <c r="D1" s="55" t="s">
        <v>183</v>
      </c>
      <c r="E1" s="55" t="s">
        <v>184</v>
      </c>
      <c r="F1" s="55" t="s">
        <v>185</v>
      </c>
      <c r="G1" s="55" t="s">
        <v>186</v>
      </c>
      <c r="H1" s="55" t="s">
        <v>187</v>
      </c>
      <c r="I1" s="55" t="s">
        <v>188</v>
      </c>
      <c r="J1" s="55" t="s">
        <v>189</v>
      </c>
      <c r="K1" s="55" t="s">
        <v>190</v>
      </c>
      <c r="L1" s="55" t="s">
        <v>191</v>
      </c>
      <c r="M1" s="55" t="s">
        <v>192</v>
      </c>
      <c r="N1" s="63" t="s">
        <v>229</v>
      </c>
      <c r="O1" s="63" t="s">
        <v>230</v>
      </c>
      <c r="P1" s="63" t="s">
        <v>231</v>
      </c>
      <c r="Q1" s="63" t="s">
        <v>232</v>
      </c>
      <c r="R1" s="63" t="s">
        <v>233</v>
      </c>
      <c r="S1" s="63" t="s">
        <v>234</v>
      </c>
      <c r="T1" s="63" t="s">
        <v>235</v>
      </c>
      <c r="U1" s="63" t="s">
        <v>236</v>
      </c>
      <c r="V1" s="63" t="s">
        <v>237</v>
      </c>
      <c r="W1" s="63" t="s">
        <v>219</v>
      </c>
      <c r="X1" s="63" t="s">
        <v>219</v>
      </c>
      <c r="Y1" s="63" t="s">
        <v>149</v>
      </c>
      <c r="Z1" s="62" t="s">
        <v>220</v>
      </c>
      <c r="AA1" s="62" t="s">
        <v>221</v>
      </c>
      <c r="AB1" s="62" t="s">
        <v>222</v>
      </c>
      <c r="AC1" s="62" t="s">
        <v>225</v>
      </c>
      <c r="AD1" s="62" t="s">
        <v>224</v>
      </c>
      <c r="AE1" s="62" t="s">
        <v>226</v>
      </c>
      <c r="AF1" s="62" t="s">
        <v>227</v>
      </c>
      <c r="AG1" s="62" t="s">
        <v>228</v>
      </c>
      <c r="AH1" s="62" t="s">
        <v>241</v>
      </c>
      <c r="AI1" s="62" t="s">
        <v>242</v>
      </c>
      <c r="AJ1" s="62" t="s">
        <v>243</v>
      </c>
      <c r="AK1" s="62" t="s">
        <v>244</v>
      </c>
      <c r="AM1" t="s">
        <v>199</v>
      </c>
      <c r="AN1" t="s">
        <v>200</v>
      </c>
      <c r="AO1" t="s">
        <v>201</v>
      </c>
      <c r="AP1" t="s">
        <v>202</v>
      </c>
      <c r="AQ1" t="s">
        <v>203</v>
      </c>
      <c r="AR1" t="s">
        <v>204</v>
      </c>
    </row>
    <row r="2" spans="1:46" x14ac:dyDescent="0.25">
      <c r="A2" s="55">
        <v>0</v>
      </c>
      <c r="B2">
        <v>65838</v>
      </c>
      <c r="C2">
        <v>40674</v>
      </c>
      <c r="D2">
        <v>55097</v>
      </c>
      <c r="E2">
        <v>15539</v>
      </c>
      <c r="F2">
        <v>48836</v>
      </c>
      <c r="G2">
        <v>46616</v>
      </c>
      <c r="H2">
        <v>1</v>
      </c>
      <c r="I2">
        <v>85646</v>
      </c>
      <c r="J2">
        <v>1</v>
      </c>
      <c r="K2">
        <v>16114</v>
      </c>
      <c r="L2">
        <v>1</v>
      </c>
      <c r="M2">
        <v>39656</v>
      </c>
      <c r="N2" s="8">
        <f>E2*$E$57</f>
        <v>994496</v>
      </c>
      <c r="O2" s="8">
        <f>F2*$F$57</f>
        <v>3076668</v>
      </c>
      <c r="P2" s="8">
        <f>G2*$G$57</f>
        <v>2950792.8</v>
      </c>
      <c r="Q2" s="8">
        <f>H2*$Z$55</f>
        <v>124000</v>
      </c>
      <c r="R2" s="8">
        <f>J2*$Z$55</f>
        <v>124000</v>
      </c>
      <c r="S2" s="8">
        <f>L2*$Z$55</f>
        <v>124000</v>
      </c>
      <c r="T2" s="8">
        <f>N2+Q2</f>
        <v>1118496</v>
      </c>
      <c r="U2" s="8">
        <f t="shared" ref="U2:V2" si="0">O2+R2</f>
        <v>3200668</v>
      </c>
      <c r="V2" s="8">
        <f t="shared" si="0"/>
        <v>3074792.8</v>
      </c>
      <c r="W2">
        <v>1</v>
      </c>
      <c r="X2">
        <v>1</v>
      </c>
      <c r="Y2" t="s">
        <v>132</v>
      </c>
      <c r="Z2">
        <f>SUMIF($W$2:$W$53,X2,$H$2:$H$53)</f>
        <v>5</v>
      </c>
      <c r="AA2">
        <f>SUMIF($W$2:$W$53,X2,$J$2:$J$53)</f>
        <v>5</v>
      </c>
      <c r="AB2">
        <f t="shared" ref="AB2:AB13" si="1">SUMIF($W$2:$W$53,X2,$L$2:$L$53)</f>
        <v>5</v>
      </c>
      <c r="AC2">
        <f>SUM(Z2:AB2)</f>
        <v>15</v>
      </c>
      <c r="AD2" s="41">
        <f>SUMIF($W$2:$W$53,X2,$T$2:$T$53)</f>
        <v>10663328</v>
      </c>
      <c r="AE2" s="41">
        <f>SUMIF($W$2:$W$53,X2,$U$2:$U$53)</f>
        <v>9814220</v>
      </c>
      <c r="AF2" s="41">
        <f>SUMIF($W$2:$W$53,X2,$V$2:$V$53)</f>
        <v>11464302.800000001</v>
      </c>
      <c r="AG2" s="41">
        <f>SUM(AD2:AF2)</f>
        <v>31941850.800000001</v>
      </c>
      <c r="AH2" s="49">
        <f>SUMIF($W$2:$W$53,X2,$E$2:$E$53)</f>
        <v>156927</v>
      </c>
      <c r="AI2" s="49">
        <f>SUMIF($W$2:$W$53,X2,$F$2:$F$53)</f>
        <v>145940</v>
      </c>
      <c r="AJ2" s="49">
        <f>SUMIF($W$2:$W$53,X2,$G$2:$G$53)</f>
        <v>171316</v>
      </c>
      <c r="AK2" s="49">
        <f>SUM(AH2:AJ2)</f>
        <v>474183</v>
      </c>
      <c r="AM2">
        <v>1</v>
      </c>
      <c r="AN2">
        <v>1</v>
      </c>
      <c r="AO2" t="str">
        <f>_xlfn.CONCAT("Q(",AM2,",",AN2,")")</f>
        <v>Q(1,1)</v>
      </c>
      <c r="AP2">
        <f>I2</f>
        <v>85646</v>
      </c>
      <c r="AQ2" t="str">
        <f>_xlfn.CONCAT("Y(",AM2,",",AN2,")")</f>
        <v>Y(1,1)</v>
      </c>
      <c r="AR2">
        <f>IF(AP2=0,0,1)</f>
        <v>1</v>
      </c>
      <c r="AT2">
        <f>IF(AP2=0,0,1)</f>
        <v>1</v>
      </c>
    </row>
    <row r="3" spans="1:46" x14ac:dyDescent="0.25">
      <c r="A3" s="55">
        <v>1</v>
      </c>
      <c r="B3">
        <v>73998</v>
      </c>
      <c r="C3">
        <v>51131</v>
      </c>
      <c r="D3">
        <v>65982</v>
      </c>
      <c r="E3">
        <v>35347</v>
      </c>
      <c r="F3">
        <v>24276</v>
      </c>
      <c r="G3">
        <v>31175</v>
      </c>
      <c r="H3">
        <v>1</v>
      </c>
      <c r="I3">
        <v>73998</v>
      </c>
      <c r="J3">
        <v>1</v>
      </c>
      <c r="K3">
        <v>51131</v>
      </c>
      <c r="L3">
        <v>1</v>
      </c>
      <c r="M3">
        <v>65982</v>
      </c>
      <c r="N3" s="8">
        <f t="shared" ref="N3:N53" si="2">E3*$E$57</f>
        <v>2262208</v>
      </c>
      <c r="O3" s="8">
        <f t="shared" ref="O3:O53" si="3">F3*$F$57</f>
        <v>1529388</v>
      </c>
      <c r="P3" s="8">
        <f t="shared" ref="P3:P53" si="4">G3*$G$57</f>
        <v>1973377.5</v>
      </c>
      <c r="Q3" s="8">
        <f t="shared" ref="Q3:Q53" si="5">H3*$Z$55</f>
        <v>124000</v>
      </c>
      <c r="R3" s="8">
        <f t="shared" ref="R3:R53" si="6">J3*$Z$55</f>
        <v>124000</v>
      </c>
      <c r="S3" s="8">
        <f t="shared" ref="S3:S53" si="7">L3*$Z$55</f>
        <v>124000</v>
      </c>
      <c r="T3" s="8">
        <f t="shared" ref="T3:T53" si="8">N3+Q3</f>
        <v>2386208</v>
      </c>
      <c r="U3" s="8">
        <f t="shared" ref="U3:U53" si="9">O3+R3</f>
        <v>1653388</v>
      </c>
      <c r="V3" s="8">
        <f t="shared" ref="V3:V53" si="10">P3+S3</f>
        <v>2097377.5</v>
      </c>
      <c r="W3">
        <v>1</v>
      </c>
      <c r="X3">
        <v>2</v>
      </c>
      <c r="Y3" t="s">
        <v>133</v>
      </c>
      <c r="Z3">
        <f t="shared" ref="Z3:Z13" si="11">SUMIF($W$2:$W$53,X3,$H$2:$H$53)</f>
        <v>3</v>
      </c>
      <c r="AA3">
        <f t="shared" ref="AA3:AA13" si="12">SUMIF($W$2:$W$53,X3,$J$2:$J$53)</f>
        <v>3</v>
      </c>
      <c r="AB3">
        <f t="shared" si="1"/>
        <v>3</v>
      </c>
      <c r="AC3">
        <f t="shared" ref="AC3:AC13" si="13">SUM(Z3:AB3)</f>
        <v>9</v>
      </c>
      <c r="AD3" s="41">
        <f t="shared" ref="AD3:AD13" si="14">SUMIF($W$2:$W$53,X3,$T$2:$T$53)</f>
        <v>9420832</v>
      </c>
      <c r="AE3" s="41">
        <f t="shared" ref="AE3:AE13" si="15">SUMIF($W$2:$W$53,X3,$U$2:$U$53)</f>
        <v>6489552</v>
      </c>
      <c r="AF3" s="41">
        <f t="shared" ref="AF3:AF13" si="16">SUMIF($W$2:$W$53,X3,$V$2:$V$53)</f>
        <v>8265510</v>
      </c>
      <c r="AG3" s="41">
        <f t="shared" ref="AG3:AG13" si="17">SUM(AD3:AF3)</f>
        <v>24175894</v>
      </c>
      <c r="AH3" s="49">
        <f t="shared" ref="AH3:AH13" si="18">SUMIF($W$2:$W$53,X3,$E$2:$E$53)</f>
        <v>141388</v>
      </c>
      <c r="AI3" s="49">
        <f t="shared" ref="AI3:AI13" si="19">SUMIF($W$2:$W$53,X3,$F$2:$F$53)</f>
        <v>97104</v>
      </c>
      <c r="AJ3" s="49">
        <f t="shared" ref="AJ3:AJ13" si="20">SUMIF($W$2:$W$53,X3,$G$2:$G$53)</f>
        <v>124700</v>
      </c>
      <c r="AK3" s="49">
        <f>SUM(AH3:AJ3)</f>
        <v>363192</v>
      </c>
      <c r="AM3">
        <v>1</v>
      </c>
      <c r="AN3">
        <v>2</v>
      </c>
      <c r="AO3" t="str">
        <f t="shared" ref="AO3:AO66" si="21">_xlfn.CONCAT("Q(",AM3,",",AN3,")")</f>
        <v>Q(1,2)</v>
      </c>
      <c r="AP3">
        <f t="shared" ref="AP3:AP53" si="22">I3</f>
        <v>73998</v>
      </c>
      <c r="AQ3" t="str">
        <f t="shared" ref="AQ3:AQ66" si="23">_xlfn.CONCAT("Y(",AM3,",",AN3,")")</f>
        <v>Y(1,2)</v>
      </c>
      <c r="AR3">
        <f t="shared" ref="AR3:AR66" si="24">IF(AP3=0,0,1)</f>
        <v>1</v>
      </c>
      <c r="AT3">
        <f t="shared" ref="AT3:AT66" si="25">IF(AP3=0,0,1)</f>
        <v>1</v>
      </c>
    </row>
    <row r="4" spans="1:46" x14ac:dyDescent="0.25">
      <c r="A4" s="55">
        <v>2</v>
      </c>
      <c r="B4">
        <v>76124</v>
      </c>
      <c r="C4">
        <v>50891</v>
      </c>
      <c r="D4">
        <v>63460</v>
      </c>
      <c r="E4">
        <v>35347</v>
      </c>
      <c r="F4">
        <v>24276</v>
      </c>
      <c r="G4">
        <v>31175</v>
      </c>
      <c r="H4">
        <v>1</v>
      </c>
      <c r="I4">
        <v>76124</v>
      </c>
      <c r="J4">
        <v>1</v>
      </c>
      <c r="K4">
        <v>50891</v>
      </c>
      <c r="L4">
        <v>1</v>
      </c>
      <c r="M4">
        <v>63460</v>
      </c>
      <c r="N4" s="8">
        <f t="shared" si="2"/>
        <v>2262208</v>
      </c>
      <c r="O4" s="8">
        <f t="shared" si="3"/>
        <v>1529388</v>
      </c>
      <c r="P4" s="8">
        <f t="shared" si="4"/>
        <v>1973377.5</v>
      </c>
      <c r="Q4" s="8">
        <f t="shared" si="5"/>
        <v>124000</v>
      </c>
      <c r="R4" s="8">
        <f t="shared" si="6"/>
        <v>124000</v>
      </c>
      <c r="S4" s="8">
        <f t="shared" si="7"/>
        <v>124000</v>
      </c>
      <c r="T4" s="8">
        <f t="shared" si="8"/>
        <v>2386208</v>
      </c>
      <c r="U4" s="8">
        <f t="shared" si="9"/>
        <v>1653388</v>
      </c>
      <c r="V4" s="8">
        <f t="shared" si="10"/>
        <v>2097377.5</v>
      </c>
      <c r="W4">
        <v>1</v>
      </c>
      <c r="X4">
        <v>3</v>
      </c>
      <c r="Y4" t="s">
        <v>134</v>
      </c>
      <c r="Z4">
        <f t="shared" si="11"/>
        <v>4</v>
      </c>
      <c r="AA4">
        <f t="shared" si="12"/>
        <v>4</v>
      </c>
      <c r="AB4">
        <f t="shared" si="1"/>
        <v>4</v>
      </c>
      <c r="AC4">
        <f t="shared" si="13"/>
        <v>12</v>
      </c>
      <c r="AD4" s="41">
        <f t="shared" si="14"/>
        <v>9544832</v>
      </c>
      <c r="AE4" s="41">
        <f t="shared" si="15"/>
        <v>6613552</v>
      </c>
      <c r="AF4" s="41">
        <f t="shared" si="16"/>
        <v>8389510</v>
      </c>
      <c r="AG4" s="41">
        <f t="shared" si="17"/>
        <v>24547894</v>
      </c>
      <c r="AH4" s="49">
        <f t="shared" si="18"/>
        <v>141388</v>
      </c>
      <c r="AI4" s="49">
        <f t="shared" si="19"/>
        <v>97104</v>
      </c>
      <c r="AJ4" s="49">
        <f t="shared" si="20"/>
        <v>124700</v>
      </c>
      <c r="AK4" s="49">
        <f t="shared" ref="AK4:AK13" si="26">SUM(AH4:AJ4)</f>
        <v>363192</v>
      </c>
      <c r="AM4">
        <v>1</v>
      </c>
      <c r="AN4">
        <v>3</v>
      </c>
      <c r="AO4" t="str">
        <f t="shared" si="21"/>
        <v>Q(1,3)</v>
      </c>
      <c r="AP4">
        <f t="shared" si="22"/>
        <v>76124</v>
      </c>
      <c r="AQ4" t="str">
        <f t="shared" si="23"/>
        <v>Y(1,3)</v>
      </c>
      <c r="AR4">
        <f t="shared" si="24"/>
        <v>1</v>
      </c>
      <c r="AT4">
        <f t="shared" si="25"/>
        <v>1</v>
      </c>
    </row>
    <row r="5" spans="1:46" x14ac:dyDescent="0.25">
      <c r="A5" s="55">
        <v>3</v>
      </c>
      <c r="B5">
        <v>82991</v>
      </c>
      <c r="C5">
        <v>50057</v>
      </c>
      <c r="D5">
        <v>66582</v>
      </c>
      <c r="E5">
        <v>35347</v>
      </c>
      <c r="F5">
        <v>24276</v>
      </c>
      <c r="G5">
        <v>31175</v>
      </c>
      <c r="H5">
        <v>1</v>
      </c>
      <c r="I5">
        <v>82991</v>
      </c>
      <c r="J5">
        <v>1</v>
      </c>
      <c r="K5">
        <v>50057</v>
      </c>
      <c r="L5">
        <v>1</v>
      </c>
      <c r="M5">
        <v>66582</v>
      </c>
      <c r="N5" s="8">
        <f t="shared" si="2"/>
        <v>2262208</v>
      </c>
      <c r="O5" s="8">
        <f t="shared" si="3"/>
        <v>1529388</v>
      </c>
      <c r="P5" s="8">
        <f t="shared" si="4"/>
        <v>1973377.5</v>
      </c>
      <c r="Q5" s="8">
        <f t="shared" si="5"/>
        <v>124000</v>
      </c>
      <c r="R5" s="8">
        <f t="shared" si="6"/>
        <v>124000</v>
      </c>
      <c r="S5" s="8">
        <f t="shared" si="7"/>
        <v>124000</v>
      </c>
      <c r="T5" s="8">
        <f t="shared" si="8"/>
        <v>2386208</v>
      </c>
      <c r="U5" s="8">
        <f t="shared" si="9"/>
        <v>1653388</v>
      </c>
      <c r="V5" s="8">
        <f t="shared" si="10"/>
        <v>2097377.5</v>
      </c>
      <c r="W5">
        <v>1</v>
      </c>
      <c r="X5">
        <v>4</v>
      </c>
      <c r="Y5" t="s">
        <v>135</v>
      </c>
      <c r="Z5">
        <f t="shared" si="11"/>
        <v>4</v>
      </c>
      <c r="AA5">
        <f t="shared" si="12"/>
        <v>4</v>
      </c>
      <c r="AB5">
        <f t="shared" si="1"/>
        <v>4</v>
      </c>
      <c r="AC5">
        <f t="shared" si="13"/>
        <v>12</v>
      </c>
      <c r="AD5" s="41">
        <f t="shared" si="14"/>
        <v>9544832</v>
      </c>
      <c r="AE5" s="41">
        <f t="shared" si="15"/>
        <v>6613552</v>
      </c>
      <c r="AF5" s="41">
        <f t="shared" si="16"/>
        <v>8389510</v>
      </c>
      <c r="AG5" s="41">
        <f t="shared" si="17"/>
        <v>24547894</v>
      </c>
      <c r="AH5" s="49">
        <f t="shared" si="18"/>
        <v>141388</v>
      </c>
      <c r="AI5" s="49">
        <f t="shared" si="19"/>
        <v>97104</v>
      </c>
      <c r="AJ5" s="49">
        <f t="shared" si="20"/>
        <v>124700</v>
      </c>
      <c r="AK5" s="49">
        <f t="shared" si="26"/>
        <v>363192</v>
      </c>
      <c r="AM5">
        <v>1</v>
      </c>
      <c r="AN5">
        <v>4</v>
      </c>
      <c r="AO5" t="str">
        <f t="shared" si="21"/>
        <v>Q(1,4)</v>
      </c>
      <c r="AP5">
        <f t="shared" si="22"/>
        <v>82991</v>
      </c>
      <c r="AQ5" t="str">
        <f t="shared" si="23"/>
        <v>Y(1,4)</v>
      </c>
      <c r="AR5">
        <f t="shared" si="24"/>
        <v>1</v>
      </c>
      <c r="AT5">
        <f t="shared" si="25"/>
        <v>1</v>
      </c>
    </row>
    <row r="6" spans="1:46" x14ac:dyDescent="0.25">
      <c r="A6" s="55">
        <v>4</v>
      </c>
      <c r="B6">
        <v>72013</v>
      </c>
      <c r="C6">
        <v>40959</v>
      </c>
      <c r="D6">
        <v>56036</v>
      </c>
      <c r="E6">
        <v>35347</v>
      </c>
      <c r="F6">
        <v>24276</v>
      </c>
      <c r="G6">
        <v>31175</v>
      </c>
      <c r="H6">
        <v>1</v>
      </c>
      <c r="I6">
        <v>72013</v>
      </c>
      <c r="J6">
        <v>1</v>
      </c>
      <c r="K6">
        <v>40959</v>
      </c>
      <c r="L6">
        <v>1</v>
      </c>
      <c r="M6">
        <v>56036</v>
      </c>
      <c r="N6" s="8">
        <f t="shared" si="2"/>
        <v>2262208</v>
      </c>
      <c r="O6" s="8">
        <f t="shared" si="3"/>
        <v>1529388</v>
      </c>
      <c r="P6" s="8">
        <f t="shared" si="4"/>
        <v>1973377.5</v>
      </c>
      <c r="Q6" s="8">
        <f t="shared" si="5"/>
        <v>124000</v>
      </c>
      <c r="R6" s="8">
        <f t="shared" si="6"/>
        <v>124000</v>
      </c>
      <c r="S6" s="8">
        <f t="shared" si="7"/>
        <v>124000</v>
      </c>
      <c r="T6" s="8">
        <f t="shared" si="8"/>
        <v>2386208</v>
      </c>
      <c r="U6" s="8">
        <f t="shared" si="9"/>
        <v>1653388</v>
      </c>
      <c r="V6" s="8">
        <f t="shared" si="10"/>
        <v>2097377.5</v>
      </c>
      <c r="W6">
        <v>1</v>
      </c>
      <c r="X6">
        <v>5</v>
      </c>
      <c r="Y6" t="s">
        <v>136</v>
      </c>
      <c r="Z6">
        <f t="shared" si="11"/>
        <v>4</v>
      </c>
      <c r="AA6">
        <f t="shared" si="12"/>
        <v>4</v>
      </c>
      <c r="AB6">
        <f t="shared" si="1"/>
        <v>4</v>
      </c>
      <c r="AC6">
        <f t="shared" si="13"/>
        <v>12</v>
      </c>
      <c r="AD6" s="41">
        <f t="shared" si="14"/>
        <v>11807040</v>
      </c>
      <c r="AE6" s="41">
        <f t="shared" si="15"/>
        <v>8142940</v>
      </c>
      <c r="AF6" s="41">
        <f t="shared" si="16"/>
        <v>10362887.5</v>
      </c>
      <c r="AG6" s="41">
        <f t="shared" si="17"/>
        <v>30312867.5</v>
      </c>
      <c r="AH6" s="49">
        <f t="shared" si="18"/>
        <v>176735</v>
      </c>
      <c r="AI6" s="49">
        <f t="shared" si="19"/>
        <v>121380</v>
      </c>
      <c r="AJ6" s="49">
        <f t="shared" si="20"/>
        <v>155875</v>
      </c>
      <c r="AK6" s="49">
        <f t="shared" si="26"/>
        <v>453990</v>
      </c>
      <c r="AM6">
        <v>1</v>
      </c>
      <c r="AN6">
        <v>5</v>
      </c>
      <c r="AO6" t="str">
        <f t="shared" si="21"/>
        <v>Q(1,5)</v>
      </c>
      <c r="AP6">
        <f t="shared" si="22"/>
        <v>72013</v>
      </c>
      <c r="AQ6" t="str">
        <f t="shared" si="23"/>
        <v>Y(1,5)</v>
      </c>
      <c r="AR6">
        <f t="shared" si="24"/>
        <v>1</v>
      </c>
      <c r="AT6">
        <f t="shared" si="25"/>
        <v>1</v>
      </c>
    </row>
    <row r="7" spans="1:46" x14ac:dyDescent="0.25">
      <c r="A7" s="55">
        <v>5</v>
      </c>
      <c r="B7">
        <v>24411</v>
      </c>
      <c r="C7">
        <v>17493</v>
      </c>
      <c r="D7">
        <v>22884</v>
      </c>
      <c r="E7">
        <v>35347</v>
      </c>
      <c r="F7">
        <v>24276</v>
      </c>
      <c r="G7">
        <v>31175</v>
      </c>
      <c r="H7">
        <v>1</v>
      </c>
      <c r="I7">
        <v>24411</v>
      </c>
      <c r="J7">
        <v>1</v>
      </c>
      <c r="K7">
        <v>17493</v>
      </c>
      <c r="L7">
        <v>1</v>
      </c>
      <c r="M7">
        <v>22884</v>
      </c>
      <c r="N7" s="8">
        <f t="shared" si="2"/>
        <v>2262208</v>
      </c>
      <c r="O7" s="8">
        <f t="shared" si="3"/>
        <v>1529388</v>
      </c>
      <c r="P7" s="8">
        <f t="shared" si="4"/>
        <v>1973377.5</v>
      </c>
      <c r="Q7" s="8">
        <f t="shared" si="5"/>
        <v>124000</v>
      </c>
      <c r="R7" s="8">
        <f t="shared" si="6"/>
        <v>124000</v>
      </c>
      <c r="S7" s="8">
        <f t="shared" si="7"/>
        <v>124000</v>
      </c>
      <c r="T7" s="8">
        <f t="shared" si="8"/>
        <v>2386208</v>
      </c>
      <c r="U7" s="8">
        <f t="shared" si="9"/>
        <v>1653388</v>
      </c>
      <c r="V7" s="8">
        <f t="shared" si="10"/>
        <v>2097377.5</v>
      </c>
      <c r="W7">
        <v>2</v>
      </c>
      <c r="X7">
        <v>6</v>
      </c>
      <c r="Y7" t="s">
        <v>137</v>
      </c>
      <c r="Z7">
        <f t="shared" si="11"/>
        <v>4</v>
      </c>
      <c r="AA7">
        <f t="shared" si="12"/>
        <v>4</v>
      </c>
      <c r="AB7">
        <f t="shared" si="1"/>
        <v>4</v>
      </c>
      <c r="AC7">
        <f t="shared" si="13"/>
        <v>12</v>
      </c>
      <c r="AD7" s="41">
        <f t="shared" si="14"/>
        <v>9544832</v>
      </c>
      <c r="AE7" s="41">
        <f t="shared" si="15"/>
        <v>6613552</v>
      </c>
      <c r="AF7" s="41">
        <f t="shared" si="16"/>
        <v>8389510</v>
      </c>
      <c r="AG7" s="41">
        <f t="shared" si="17"/>
        <v>24547894</v>
      </c>
      <c r="AH7" s="49">
        <f t="shared" si="18"/>
        <v>141388</v>
      </c>
      <c r="AI7" s="49">
        <f t="shared" si="19"/>
        <v>97104</v>
      </c>
      <c r="AJ7" s="49">
        <f t="shared" si="20"/>
        <v>124700</v>
      </c>
      <c r="AK7" s="49">
        <f t="shared" si="26"/>
        <v>363192</v>
      </c>
      <c r="AM7">
        <v>1</v>
      </c>
      <c r="AN7">
        <v>6</v>
      </c>
      <c r="AO7" t="str">
        <f t="shared" si="21"/>
        <v>Q(1,6)</v>
      </c>
      <c r="AP7">
        <f t="shared" si="22"/>
        <v>24411</v>
      </c>
      <c r="AQ7" t="str">
        <f t="shared" si="23"/>
        <v>Y(1,6)</v>
      </c>
      <c r="AR7">
        <f t="shared" si="24"/>
        <v>1</v>
      </c>
      <c r="AT7">
        <f t="shared" si="25"/>
        <v>1</v>
      </c>
    </row>
    <row r="8" spans="1:46" x14ac:dyDescent="0.25">
      <c r="A8" s="55">
        <v>6</v>
      </c>
      <c r="B8">
        <v>0</v>
      </c>
      <c r="C8">
        <v>0</v>
      </c>
      <c r="D8">
        <v>0</v>
      </c>
      <c r="E8">
        <v>35347</v>
      </c>
      <c r="F8">
        <v>24276</v>
      </c>
      <c r="G8">
        <v>31175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 s="8">
        <f t="shared" si="2"/>
        <v>2262208</v>
      </c>
      <c r="O8" s="8">
        <f t="shared" si="3"/>
        <v>1529388</v>
      </c>
      <c r="P8" s="8">
        <f t="shared" si="4"/>
        <v>1973377.5</v>
      </c>
      <c r="Q8" s="8">
        <f t="shared" si="5"/>
        <v>0</v>
      </c>
      <c r="R8" s="8">
        <f t="shared" si="6"/>
        <v>0</v>
      </c>
      <c r="S8" s="8">
        <f t="shared" si="7"/>
        <v>0</v>
      </c>
      <c r="T8" s="8">
        <f t="shared" si="8"/>
        <v>2262208</v>
      </c>
      <c r="U8" s="8">
        <f t="shared" si="9"/>
        <v>1529388</v>
      </c>
      <c r="V8" s="8">
        <f t="shared" si="10"/>
        <v>1973377.5</v>
      </c>
      <c r="W8">
        <v>2</v>
      </c>
      <c r="X8">
        <v>7</v>
      </c>
      <c r="Y8" t="s">
        <v>138</v>
      </c>
      <c r="Z8">
        <f t="shared" si="11"/>
        <v>4</v>
      </c>
      <c r="AA8">
        <f t="shared" si="12"/>
        <v>4</v>
      </c>
      <c r="AB8">
        <f t="shared" si="1"/>
        <v>4</v>
      </c>
      <c r="AC8">
        <f t="shared" si="13"/>
        <v>12</v>
      </c>
      <c r="AD8" s="41">
        <f t="shared" si="14"/>
        <v>9544832</v>
      </c>
      <c r="AE8" s="41">
        <f t="shared" si="15"/>
        <v>6613552</v>
      </c>
      <c r="AF8" s="41">
        <f t="shared" si="16"/>
        <v>8389510</v>
      </c>
      <c r="AG8" s="41">
        <f t="shared" si="17"/>
        <v>24547894</v>
      </c>
      <c r="AH8" s="49">
        <f t="shared" si="18"/>
        <v>141388</v>
      </c>
      <c r="AI8" s="49">
        <f t="shared" si="19"/>
        <v>97104</v>
      </c>
      <c r="AJ8" s="49">
        <f t="shared" si="20"/>
        <v>124700</v>
      </c>
      <c r="AK8" s="49">
        <f t="shared" si="26"/>
        <v>363192</v>
      </c>
      <c r="AM8">
        <v>1</v>
      </c>
      <c r="AN8">
        <v>7</v>
      </c>
      <c r="AO8" t="str">
        <f t="shared" si="21"/>
        <v>Q(1,7)</v>
      </c>
      <c r="AP8">
        <f t="shared" si="22"/>
        <v>0</v>
      </c>
      <c r="AQ8" t="str">
        <f t="shared" si="23"/>
        <v>Y(1,7)</v>
      </c>
      <c r="AR8">
        <f t="shared" si="24"/>
        <v>0</v>
      </c>
      <c r="AT8">
        <f t="shared" si="25"/>
        <v>0</v>
      </c>
    </row>
    <row r="9" spans="1:46" x14ac:dyDescent="0.25">
      <c r="A9" s="55">
        <v>7</v>
      </c>
      <c r="B9">
        <v>61513</v>
      </c>
      <c r="C9">
        <v>39083</v>
      </c>
      <c r="D9">
        <v>56131</v>
      </c>
      <c r="E9">
        <v>35347</v>
      </c>
      <c r="F9">
        <v>24276</v>
      </c>
      <c r="G9">
        <v>31175</v>
      </c>
      <c r="H9">
        <v>1</v>
      </c>
      <c r="I9">
        <v>61513</v>
      </c>
      <c r="J9">
        <v>1</v>
      </c>
      <c r="K9">
        <v>39083</v>
      </c>
      <c r="L9">
        <v>1</v>
      </c>
      <c r="M9">
        <v>56131</v>
      </c>
      <c r="N9" s="8">
        <f t="shared" si="2"/>
        <v>2262208</v>
      </c>
      <c r="O9" s="8">
        <f t="shared" si="3"/>
        <v>1529388</v>
      </c>
      <c r="P9" s="8">
        <f t="shared" si="4"/>
        <v>1973377.5</v>
      </c>
      <c r="Q9" s="8">
        <f t="shared" si="5"/>
        <v>124000</v>
      </c>
      <c r="R9" s="8">
        <f t="shared" si="6"/>
        <v>124000</v>
      </c>
      <c r="S9" s="8">
        <f t="shared" si="7"/>
        <v>124000</v>
      </c>
      <c r="T9" s="8">
        <f t="shared" si="8"/>
        <v>2386208</v>
      </c>
      <c r="U9" s="8">
        <f t="shared" si="9"/>
        <v>1653388</v>
      </c>
      <c r="V9" s="8">
        <f t="shared" si="10"/>
        <v>2097377.5</v>
      </c>
      <c r="W9">
        <v>2</v>
      </c>
      <c r="X9">
        <v>8</v>
      </c>
      <c r="Y9" t="s">
        <v>139</v>
      </c>
      <c r="Z9">
        <f t="shared" si="11"/>
        <v>5</v>
      </c>
      <c r="AA9">
        <f t="shared" si="12"/>
        <v>5</v>
      </c>
      <c r="AB9">
        <f t="shared" si="1"/>
        <v>5</v>
      </c>
      <c r="AC9">
        <f t="shared" si="13"/>
        <v>15</v>
      </c>
      <c r="AD9" s="41">
        <f t="shared" si="14"/>
        <v>11931040</v>
      </c>
      <c r="AE9" s="41">
        <f t="shared" si="15"/>
        <v>8266940</v>
      </c>
      <c r="AF9" s="41">
        <f t="shared" si="16"/>
        <v>10486887.5</v>
      </c>
      <c r="AG9" s="41">
        <f t="shared" si="17"/>
        <v>30684867.5</v>
      </c>
      <c r="AH9" s="49">
        <f t="shared" si="18"/>
        <v>176735</v>
      </c>
      <c r="AI9" s="49">
        <f t="shared" si="19"/>
        <v>121380</v>
      </c>
      <c r="AJ9" s="49">
        <f t="shared" si="20"/>
        <v>155875</v>
      </c>
      <c r="AK9" s="49">
        <f t="shared" si="26"/>
        <v>453990</v>
      </c>
      <c r="AM9">
        <v>1</v>
      </c>
      <c r="AN9">
        <v>8</v>
      </c>
      <c r="AO9" t="str">
        <f t="shared" si="21"/>
        <v>Q(1,8)</v>
      </c>
      <c r="AP9">
        <f t="shared" si="22"/>
        <v>61513</v>
      </c>
      <c r="AQ9" t="str">
        <f t="shared" si="23"/>
        <v>Y(1,8)</v>
      </c>
      <c r="AR9">
        <f t="shared" si="24"/>
        <v>1</v>
      </c>
      <c r="AT9">
        <f t="shared" si="25"/>
        <v>1</v>
      </c>
    </row>
    <row r="10" spans="1:46" x14ac:dyDescent="0.25">
      <c r="A10" s="55">
        <v>8</v>
      </c>
      <c r="B10">
        <v>56261</v>
      </c>
      <c r="C10">
        <v>33855</v>
      </c>
      <c r="D10">
        <v>45111</v>
      </c>
      <c r="E10">
        <v>35347</v>
      </c>
      <c r="F10">
        <v>24276</v>
      </c>
      <c r="G10">
        <v>31175</v>
      </c>
      <c r="H10">
        <v>1</v>
      </c>
      <c r="I10">
        <v>56261</v>
      </c>
      <c r="J10">
        <v>1</v>
      </c>
      <c r="K10">
        <v>33855</v>
      </c>
      <c r="L10">
        <v>1</v>
      </c>
      <c r="M10">
        <v>45111</v>
      </c>
      <c r="N10" s="8">
        <f t="shared" si="2"/>
        <v>2262208</v>
      </c>
      <c r="O10" s="8">
        <f t="shared" si="3"/>
        <v>1529388</v>
      </c>
      <c r="P10" s="8">
        <f t="shared" si="4"/>
        <v>1973377.5</v>
      </c>
      <c r="Q10" s="8">
        <f t="shared" si="5"/>
        <v>124000</v>
      </c>
      <c r="R10" s="8">
        <f t="shared" si="6"/>
        <v>124000</v>
      </c>
      <c r="S10" s="8">
        <f t="shared" si="7"/>
        <v>124000</v>
      </c>
      <c r="T10" s="8">
        <f t="shared" si="8"/>
        <v>2386208</v>
      </c>
      <c r="U10" s="8">
        <f t="shared" si="9"/>
        <v>1653388</v>
      </c>
      <c r="V10" s="8">
        <f t="shared" si="10"/>
        <v>2097377.5</v>
      </c>
      <c r="W10">
        <v>2</v>
      </c>
      <c r="X10">
        <v>9</v>
      </c>
      <c r="Y10" t="s">
        <v>140</v>
      </c>
      <c r="Z10">
        <f t="shared" si="11"/>
        <v>4</v>
      </c>
      <c r="AA10">
        <f t="shared" si="12"/>
        <v>4</v>
      </c>
      <c r="AB10">
        <f t="shared" si="1"/>
        <v>4</v>
      </c>
      <c r="AC10">
        <f t="shared" si="13"/>
        <v>12</v>
      </c>
      <c r="AD10" s="41">
        <f t="shared" si="14"/>
        <v>9544832</v>
      </c>
      <c r="AE10" s="41">
        <f t="shared" si="15"/>
        <v>6613552</v>
      </c>
      <c r="AF10" s="41">
        <f t="shared" si="16"/>
        <v>8389510</v>
      </c>
      <c r="AG10" s="41">
        <f t="shared" si="17"/>
        <v>24547894</v>
      </c>
      <c r="AH10" s="49">
        <f t="shared" si="18"/>
        <v>141388</v>
      </c>
      <c r="AI10" s="49">
        <f t="shared" si="19"/>
        <v>97104</v>
      </c>
      <c r="AJ10" s="49">
        <f t="shared" si="20"/>
        <v>124700</v>
      </c>
      <c r="AK10" s="49">
        <f t="shared" si="26"/>
        <v>363192</v>
      </c>
      <c r="AM10">
        <v>1</v>
      </c>
      <c r="AN10">
        <v>9</v>
      </c>
      <c r="AO10" t="str">
        <f t="shared" si="21"/>
        <v>Q(1,9)</v>
      </c>
      <c r="AP10">
        <f t="shared" si="22"/>
        <v>56261</v>
      </c>
      <c r="AQ10" t="str">
        <f t="shared" si="23"/>
        <v>Y(1,9)</v>
      </c>
      <c r="AR10">
        <f t="shared" si="24"/>
        <v>1</v>
      </c>
      <c r="AT10">
        <f t="shared" si="25"/>
        <v>1</v>
      </c>
    </row>
    <row r="11" spans="1:46" x14ac:dyDescent="0.25">
      <c r="A11" s="55">
        <v>9</v>
      </c>
      <c r="B11">
        <v>82011</v>
      </c>
      <c r="C11">
        <v>51537</v>
      </c>
      <c r="D11">
        <v>64566</v>
      </c>
      <c r="E11">
        <v>35347</v>
      </c>
      <c r="F11">
        <v>24276</v>
      </c>
      <c r="G11">
        <v>31175</v>
      </c>
      <c r="H11">
        <v>1</v>
      </c>
      <c r="I11">
        <v>82011</v>
      </c>
      <c r="J11">
        <v>1</v>
      </c>
      <c r="K11">
        <v>51537</v>
      </c>
      <c r="L11">
        <v>1</v>
      </c>
      <c r="M11">
        <v>64566</v>
      </c>
      <c r="N11" s="8">
        <f t="shared" si="2"/>
        <v>2262208</v>
      </c>
      <c r="O11" s="8">
        <f t="shared" si="3"/>
        <v>1529388</v>
      </c>
      <c r="P11" s="8">
        <f t="shared" si="4"/>
        <v>1973377.5</v>
      </c>
      <c r="Q11" s="8">
        <f t="shared" si="5"/>
        <v>124000</v>
      </c>
      <c r="R11" s="8">
        <f t="shared" si="6"/>
        <v>124000</v>
      </c>
      <c r="S11" s="8">
        <f t="shared" si="7"/>
        <v>124000</v>
      </c>
      <c r="T11" s="8">
        <f t="shared" si="8"/>
        <v>2386208</v>
      </c>
      <c r="U11" s="8">
        <f t="shared" si="9"/>
        <v>1653388</v>
      </c>
      <c r="V11" s="8">
        <f t="shared" si="10"/>
        <v>2097377.5</v>
      </c>
      <c r="W11">
        <v>3</v>
      </c>
      <c r="X11">
        <v>10</v>
      </c>
      <c r="Y11" t="s">
        <v>141</v>
      </c>
      <c r="Z11">
        <f t="shared" si="11"/>
        <v>3</v>
      </c>
      <c r="AA11">
        <f t="shared" si="12"/>
        <v>3</v>
      </c>
      <c r="AB11">
        <f t="shared" si="1"/>
        <v>3</v>
      </c>
      <c r="AC11">
        <f t="shared" si="13"/>
        <v>9</v>
      </c>
      <c r="AD11" s="41">
        <f t="shared" si="14"/>
        <v>9420832</v>
      </c>
      <c r="AE11" s="41">
        <f t="shared" si="15"/>
        <v>6489552</v>
      </c>
      <c r="AF11" s="41">
        <f t="shared" si="16"/>
        <v>8265510</v>
      </c>
      <c r="AG11" s="41">
        <f t="shared" si="17"/>
        <v>24175894</v>
      </c>
      <c r="AH11" s="49">
        <f t="shared" si="18"/>
        <v>141388</v>
      </c>
      <c r="AI11" s="49">
        <f t="shared" si="19"/>
        <v>97104</v>
      </c>
      <c r="AJ11" s="49">
        <f t="shared" si="20"/>
        <v>124700</v>
      </c>
      <c r="AK11" s="49">
        <f t="shared" si="26"/>
        <v>363192</v>
      </c>
      <c r="AM11">
        <v>1</v>
      </c>
      <c r="AN11">
        <v>10</v>
      </c>
      <c r="AO11" t="str">
        <f t="shared" si="21"/>
        <v>Q(1,10)</v>
      </c>
      <c r="AP11">
        <f t="shared" si="22"/>
        <v>82011</v>
      </c>
      <c r="AQ11" t="str">
        <f t="shared" si="23"/>
        <v>Y(1,10)</v>
      </c>
      <c r="AR11">
        <f t="shared" si="24"/>
        <v>1</v>
      </c>
      <c r="AT11">
        <f t="shared" si="25"/>
        <v>1</v>
      </c>
    </row>
    <row r="12" spans="1:46" x14ac:dyDescent="0.25">
      <c r="A12" s="55">
        <v>10</v>
      </c>
      <c r="B12">
        <v>75210</v>
      </c>
      <c r="C12">
        <v>51295</v>
      </c>
      <c r="D12">
        <v>63615</v>
      </c>
      <c r="E12">
        <v>35347</v>
      </c>
      <c r="F12">
        <v>24276</v>
      </c>
      <c r="G12">
        <v>31175</v>
      </c>
      <c r="H12">
        <v>1</v>
      </c>
      <c r="I12">
        <v>75210</v>
      </c>
      <c r="J12">
        <v>1</v>
      </c>
      <c r="K12">
        <v>51295</v>
      </c>
      <c r="L12">
        <v>1</v>
      </c>
      <c r="M12">
        <v>63615</v>
      </c>
      <c r="N12" s="8">
        <f t="shared" si="2"/>
        <v>2262208</v>
      </c>
      <c r="O12" s="8">
        <f t="shared" si="3"/>
        <v>1529388</v>
      </c>
      <c r="P12" s="8">
        <f t="shared" si="4"/>
        <v>1973377.5</v>
      </c>
      <c r="Q12" s="8">
        <f t="shared" si="5"/>
        <v>124000</v>
      </c>
      <c r="R12" s="8">
        <f t="shared" si="6"/>
        <v>124000</v>
      </c>
      <c r="S12" s="8">
        <f t="shared" si="7"/>
        <v>124000</v>
      </c>
      <c r="T12" s="8">
        <f t="shared" si="8"/>
        <v>2386208</v>
      </c>
      <c r="U12" s="8">
        <f t="shared" si="9"/>
        <v>1653388</v>
      </c>
      <c r="V12" s="8">
        <f t="shared" si="10"/>
        <v>2097377.5</v>
      </c>
      <c r="W12">
        <v>3</v>
      </c>
      <c r="X12">
        <v>11</v>
      </c>
      <c r="Y12" t="s">
        <v>142</v>
      </c>
      <c r="Z12">
        <f t="shared" si="11"/>
        <v>4</v>
      </c>
      <c r="AA12">
        <f t="shared" si="12"/>
        <v>4</v>
      </c>
      <c r="AB12">
        <f t="shared" si="1"/>
        <v>4</v>
      </c>
      <c r="AC12">
        <f t="shared" si="13"/>
        <v>12</v>
      </c>
      <c r="AD12" s="41">
        <f t="shared" si="14"/>
        <v>11807040</v>
      </c>
      <c r="AE12" s="41">
        <f t="shared" si="15"/>
        <v>8142940</v>
      </c>
      <c r="AF12" s="41">
        <f t="shared" si="16"/>
        <v>10362887.5</v>
      </c>
      <c r="AG12" s="41">
        <f t="shared" si="17"/>
        <v>30312867.5</v>
      </c>
      <c r="AH12" s="49">
        <f t="shared" si="18"/>
        <v>176735</v>
      </c>
      <c r="AI12" s="49">
        <f t="shared" si="19"/>
        <v>121380</v>
      </c>
      <c r="AJ12" s="49">
        <f t="shared" si="20"/>
        <v>155875</v>
      </c>
      <c r="AK12" s="49">
        <f t="shared" si="26"/>
        <v>453990</v>
      </c>
      <c r="AM12">
        <v>1</v>
      </c>
      <c r="AN12">
        <v>11</v>
      </c>
      <c r="AO12" t="str">
        <f t="shared" si="21"/>
        <v>Q(1,11)</v>
      </c>
      <c r="AP12">
        <f t="shared" si="22"/>
        <v>75210</v>
      </c>
      <c r="AQ12" t="str">
        <f t="shared" si="23"/>
        <v>Y(1,11)</v>
      </c>
      <c r="AR12">
        <f t="shared" si="24"/>
        <v>1</v>
      </c>
      <c r="AT12">
        <f t="shared" si="25"/>
        <v>1</v>
      </c>
    </row>
    <row r="13" spans="1:46" x14ac:dyDescent="0.25">
      <c r="A13" s="55">
        <v>11</v>
      </c>
      <c r="B13">
        <v>12565</v>
      </c>
      <c r="C13">
        <v>7278</v>
      </c>
      <c r="D13">
        <v>11195</v>
      </c>
      <c r="E13">
        <v>35347</v>
      </c>
      <c r="F13">
        <v>24276</v>
      </c>
      <c r="G13">
        <v>31175</v>
      </c>
      <c r="H13">
        <v>1</v>
      </c>
      <c r="I13">
        <v>12565</v>
      </c>
      <c r="J13">
        <v>1</v>
      </c>
      <c r="K13">
        <v>7278</v>
      </c>
      <c r="L13">
        <v>1</v>
      </c>
      <c r="M13">
        <v>11195</v>
      </c>
      <c r="N13" s="8">
        <f t="shared" si="2"/>
        <v>2262208</v>
      </c>
      <c r="O13" s="8">
        <f t="shared" si="3"/>
        <v>1529388</v>
      </c>
      <c r="P13" s="8">
        <f t="shared" si="4"/>
        <v>1973377.5</v>
      </c>
      <c r="Q13" s="8">
        <f t="shared" si="5"/>
        <v>124000</v>
      </c>
      <c r="R13" s="8">
        <f t="shared" si="6"/>
        <v>124000</v>
      </c>
      <c r="S13" s="8">
        <f t="shared" si="7"/>
        <v>124000</v>
      </c>
      <c r="T13" s="8">
        <f t="shared" si="8"/>
        <v>2386208</v>
      </c>
      <c r="U13" s="8">
        <f t="shared" si="9"/>
        <v>1653388</v>
      </c>
      <c r="V13" s="8">
        <f t="shared" si="10"/>
        <v>2097377.5</v>
      </c>
      <c r="W13">
        <v>3</v>
      </c>
      <c r="X13">
        <v>12</v>
      </c>
      <c r="Y13" t="s">
        <v>143</v>
      </c>
      <c r="Z13">
        <f t="shared" si="11"/>
        <v>2</v>
      </c>
      <c r="AA13">
        <f t="shared" si="12"/>
        <v>2</v>
      </c>
      <c r="AB13">
        <f t="shared" si="1"/>
        <v>2</v>
      </c>
      <c r="AC13">
        <f t="shared" si="13"/>
        <v>6</v>
      </c>
      <c r="AD13" s="41">
        <f t="shared" si="14"/>
        <v>9296832</v>
      </c>
      <c r="AE13" s="41">
        <f t="shared" si="15"/>
        <v>6365552</v>
      </c>
      <c r="AF13" s="41">
        <f t="shared" si="16"/>
        <v>8141510</v>
      </c>
      <c r="AG13" s="41">
        <f t="shared" si="17"/>
        <v>23803894</v>
      </c>
      <c r="AH13" s="49">
        <f t="shared" si="18"/>
        <v>141388</v>
      </c>
      <c r="AI13" s="49">
        <f t="shared" si="19"/>
        <v>97104</v>
      </c>
      <c r="AJ13" s="49">
        <f t="shared" si="20"/>
        <v>124700</v>
      </c>
      <c r="AK13" s="49">
        <f t="shared" si="26"/>
        <v>363192</v>
      </c>
      <c r="AM13">
        <v>1</v>
      </c>
      <c r="AN13">
        <v>12</v>
      </c>
      <c r="AO13" t="str">
        <f t="shared" si="21"/>
        <v>Q(1,12)</v>
      </c>
      <c r="AP13">
        <f t="shared" si="22"/>
        <v>12565</v>
      </c>
      <c r="AQ13" t="str">
        <f t="shared" si="23"/>
        <v>Y(1,12)</v>
      </c>
      <c r="AR13">
        <f t="shared" si="24"/>
        <v>1</v>
      </c>
      <c r="AT13">
        <f t="shared" si="25"/>
        <v>1</v>
      </c>
    </row>
    <row r="14" spans="1:46" x14ac:dyDescent="0.25">
      <c r="A14" s="55">
        <v>12</v>
      </c>
      <c r="B14">
        <v>64501</v>
      </c>
      <c r="C14">
        <v>39724</v>
      </c>
      <c r="D14">
        <v>56680</v>
      </c>
      <c r="E14">
        <v>35347</v>
      </c>
      <c r="F14">
        <v>24276</v>
      </c>
      <c r="G14">
        <v>31175</v>
      </c>
      <c r="H14">
        <v>1</v>
      </c>
      <c r="I14">
        <v>64501</v>
      </c>
      <c r="J14">
        <v>1</v>
      </c>
      <c r="K14">
        <v>39724</v>
      </c>
      <c r="L14">
        <v>1</v>
      </c>
      <c r="M14">
        <v>56680</v>
      </c>
      <c r="N14" s="8">
        <f t="shared" si="2"/>
        <v>2262208</v>
      </c>
      <c r="O14" s="8">
        <f t="shared" si="3"/>
        <v>1529388</v>
      </c>
      <c r="P14" s="8">
        <f t="shared" si="4"/>
        <v>1973377.5</v>
      </c>
      <c r="Q14" s="8">
        <f t="shared" si="5"/>
        <v>124000</v>
      </c>
      <c r="R14" s="8">
        <f t="shared" si="6"/>
        <v>124000</v>
      </c>
      <c r="S14" s="8">
        <f t="shared" si="7"/>
        <v>124000</v>
      </c>
      <c r="T14" s="8">
        <f t="shared" si="8"/>
        <v>2386208</v>
      </c>
      <c r="U14" s="8">
        <f t="shared" si="9"/>
        <v>1653388</v>
      </c>
      <c r="V14" s="8">
        <f t="shared" si="10"/>
        <v>2097377.5</v>
      </c>
      <c r="W14">
        <v>3</v>
      </c>
      <c r="Y14" t="s">
        <v>34</v>
      </c>
      <c r="Z14">
        <f>SUM(Z2:Z13)</f>
        <v>46</v>
      </c>
      <c r="AA14">
        <f t="shared" ref="AA14:AB14" si="27">SUM(AA2:AA13)</f>
        <v>46</v>
      </c>
      <c r="AB14">
        <f t="shared" si="27"/>
        <v>46</v>
      </c>
      <c r="AC14">
        <f t="shared" ref="AC14" si="28">SUM(AC2:AC13)</f>
        <v>138</v>
      </c>
      <c r="AD14" s="41">
        <f t="shared" ref="AD14" si="29">SUM(AD2:AD13)</f>
        <v>122071104</v>
      </c>
      <c r="AE14" s="41">
        <f t="shared" ref="AE14" si="30">SUM(AE2:AE13)</f>
        <v>86779456</v>
      </c>
      <c r="AF14" s="41">
        <f t="shared" ref="AF14:AG14" si="31">SUM(AF2:AF13)</f>
        <v>109297045.3</v>
      </c>
      <c r="AG14" s="41">
        <f t="shared" si="31"/>
        <v>318147605.30000001</v>
      </c>
      <c r="AH14" s="49">
        <f t="shared" ref="AH14" si="32">SUM(AH2:AH13)</f>
        <v>1818236</v>
      </c>
      <c r="AI14" s="49">
        <f t="shared" ref="AI14" si="33">SUM(AI2:AI13)</f>
        <v>1286912</v>
      </c>
      <c r="AJ14" s="49">
        <f t="shared" ref="AJ14" si="34">SUM(AJ2:AJ13)</f>
        <v>1636541</v>
      </c>
      <c r="AK14" s="49">
        <f t="shared" ref="AK14" si="35">SUM(AK2:AK13)</f>
        <v>4741689</v>
      </c>
      <c r="AM14">
        <v>1</v>
      </c>
      <c r="AN14">
        <v>13</v>
      </c>
      <c r="AO14" t="str">
        <f t="shared" si="21"/>
        <v>Q(1,13)</v>
      </c>
      <c r="AP14">
        <f t="shared" si="22"/>
        <v>64501</v>
      </c>
      <c r="AQ14" t="str">
        <f t="shared" si="23"/>
        <v>Y(1,13)</v>
      </c>
      <c r="AR14">
        <f t="shared" si="24"/>
        <v>1</v>
      </c>
      <c r="AT14">
        <f t="shared" si="25"/>
        <v>1</v>
      </c>
    </row>
    <row r="15" spans="1:46" x14ac:dyDescent="0.25">
      <c r="A15" s="55">
        <v>13</v>
      </c>
      <c r="B15">
        <v>81515</v>
      </c>
      <c r="C15">
        <v>47839</v>
      </c>
      <c r="D15">
        <v>65027</v>
      </c>
      <c r="E15">
        <v>35347</v>
      </c>
      <c r="F15">
        <v>24276</v>
      </c>
      <c r="G15">
        <v>31175</v>
      </c>
      <c r="H15">
        <v>1</v>
      </c>
      <c r="I15">
        <v>81515</v>
      </c>
      <c r="J15">
        <v>1</v>
      </c>
      <c r="K15">
        <v>47839</v>
      </c>
      <c r="L15">
        <v>1</v>
      </c>
      <c r="M15">
        <v>65027</v>
      </c>
      <c r="N15" s="8">
        <f t="shared" si="2"/>
        <v>2262208</v>
      </c>
      <c r="O15" s="8">
        <f t="shared" si="3"/>
        <v>1529388</v>
      </c>
      <c r="P15" s="8">
        <f t="shared" si="4"/>
        <v>1973377.5</v>
      </c>
      <c r="Q15" s="8">
        <f t="shared" si="5"/>
        <v>124000</v>
      </c>
      <c r="R15" s="8">
        <f t="shared" si="6"/>
        <v>124000</v>
      </c>
      <c r="S15" s="8">
        <f t="shared" si="7"/>
        <v>124000</v>
      </c>
      <c r="T15" s="8">
        <f t="shared" si="8"/>
        <v>2386208</v>
      </c>
      <c r="U15" s="8">
        <f t="shared" si="9"/>
        <v>1653388</v>
      </c>
      <c r="V15" s="8">
        <f t="shared" si="10"/>
        <v>2097377.5</v>
      </c>
      <c r="W15">
        <v>4</v>
      </c>
      <c r="AM15">
        <v>1</v>
      </c>
      <c r="AN15">
        <v>14</v>
      </c>
      <c r="AO15" t="str">
        <f t="shared" si="21"/>
        <v>Q(1,14)</v>
      </c>
      <c r="AP15">
        <f t="shared" si="22"/>
        <v>81515</v>
      </c>
      <c r="AQ15" t="str">
        <f t="shared" si="23"/>
        <v>Y(1,14)</v>
      </c>
      <c r="AR15">
        <f t="shared" si="24"/>
        <v>1</v>
      </c>
      <c r="AT15">
        <f t="shared" si="25"/>
        <v>1</v>
      </c>
    </row>
    <row r="16" spans="1:46" x14ac:dyDescent="0.25">
      <c r="A16" s="55">
        <v>14</v>
      </c>
      <c r="B16">
        <v>61796</v>
      </c>
      <c r="C16">
        <v>41237</v>
      </c>
      <c r="D16">
        <v>53174</v>
      </c>
      <c r="E16">
        <v>35347</v>
      </c>
      <c r="F16">
        <v>24276</v>
      </c>
      <c r="G16">
        <v>31175</v>
      </c>
      <c r="H16">
        <v>1</v>
      </c>
      <c r="I16">
        <v>61796</v>
      </c>
      <c r="J16">
        <v>1</v>
      </c>
      <c r="K16">
        <v>41237</v>
      </c>
      <c r="L16">
        <v>1</v>
      </c>
      <c r="M16">
        <v>53174</v>
      </c>
      <c r="N16" s="8">
        <f t="shared" si="2"/>
        <v>2262208</v>
      </c>
      <c r="O16" s="8">
        <f t="shared" si="3"/>
        <v>1529388</v>
      </c>
      <c r="P16" s="8">
        <f t="shared" si="4"/>
        <v>1973377.5</v>
      </c>
      <c r="Q16" s="8">
        <f t="shared" si="5"/>
        <v>124000</v>
      </c>
      <c r="R16" s="8">
        <f t="shared" si="6"/>
        <v>124000</v>
      </c>
      <c r="S16" s="8">
        <f t="shared" si="7"/>
        <v>124000</v>
      </c>
      <c r="T16" s="8">
        <f t="shared" si="8"/>
        <v>2386208</v>
      </c>
      <c r="U16" s="8">
        <f t="shared" si="9"/>
        <v>1653388</v>
      </c>
      <c r="V16" s="8">
        <f t="shared" si="10"/>
        <v>2097377.5</v>
      </c>
      <c r="W16">
        <v>4</v>
      </c>
      <c r="Y16" t="s">
        <v>52</v>
      </c>
      <c r="Z16">
        <f>SUM(Z2:Z4)</f>
        <v>12</v>
      </c>
      <c r="AA16">
        <f t="shared" ref="AA16:AB16" si="36">SUM(AA2:AA4)</f>
        <v>12</v>
      </c>
      <c r="AB16">
        <f t="shared" si="36"/>
        <v>12</v>
      </c>
      <c r="AC16">
        <f t="shared" ref="AC16:AC19" si="37">SUM(Z16:AB16)</f>
        <v>36</v>
      </c>
      <c r="AD16" s="41">
        <f>SUM(AD2:AD4)</f>
        <v>29628992</v>
      </c>
      <c r="AE16" s="41">
        <f>SUM(AE2:AE4)</f>
        <v>22917324</v>
      </c>
      <c r="AF16" s="41">
        <f>SUM(AF2:AF4)</f>
        <v>28119322.800000001</v>
      </c>
      <c r="AM16">
        <v>1</v>
      </c>
      <c r="AN16">
        <v>15</v>
      </c>
      <c r="AO16" t="str">
        <f t="shared" si="21"/>
        <v>Q(1,15)</v>
      </c>
      <c r="AP16">
        <f t="shared" si="22"/>
        <v>61796</v>
      </c>
      <c r="AQ16" t="str">
        <f t="shared" si="23"/>
        <v>Y(1,15)</v>
      </c>
      <c r="AR16">
        <f t="shared" si="24"/>
        <v>1</v>
      </c>
      <c r="AT16">
        <f t="shared" si="25"/>
        <v>1</v>
      </c>
    </row>
    <row r="17" spans="1:46" x14ac:dyDescent="0.25">
      <c r="A17" s="55">
        <v>15</v>
      </c>
      <c r="B17">
        <v>75402</v>
      </c>
      <c r="C17">
        <v>55893</v>
      </c>
      <c r="D17">
        <v>63563</v>
      </c>
      <c r="E17">
        <v>35347</v>
      </c>
      <c r="F17">
        <v>24276</v>
      </c>
      <c r="G17">
        <v>31175</v>
      </c>
      <c r="H17">
        <v>1</v>
      </c>
      <c r="I17">
        <v>75402</v>
      </c>
      <c r="J17">
        <v>1</v>
      </c>
      <c r="K17">
        <v>55893</v>
      </c>
      <c r="L17">
        <v>1</v>
      </c>
      <c r="M17">
        <v>63563</v>
      </c>
      <c r="N17" s="8">
        <f t="shared" si="2"/>
        <v>2262208</v>
      </c>
      <c r="O17" s="8">
        <f t="shared" si="3"/>
        <v>1529388</v>
      </c>
      <c r="P17" s="8">
        <f t="shared" si="4"/>
        <v>1973377.5</v>
      </c>
      <c r="Q17" s="8">
        <f t="shared" si="5"/>
        <v>124000</v>
      </c>
      <c r="R17" s="8">
        <f t="shared" si="6"/>
        <v>124000</v>
      </c>
      <c r="S17" s="8">
        <f t="shared" si="7"/>
        <v>124000</v>
      </c>
      <c r="T17" s="8">
        <f t="shared" si="8"/>
        <v>2386208</v>
      </c>
      <c r="U17" s="8">
        <f t="shared" si="9"/>
        <v>1653388</v>
      </c>
      <c r="V17" s="8">
        <f t="shared" si="10"/>
        <v>2097377.5</v>
      </c>
      <c r="W17">
        <v>4</v>
      </c>
      <c r="Y17" t="s">
        <v>53</v>
      </c>
      <c r="Z17">
        <f>SUM(Z5:Z7)</f>
        <v>12</v>
      </c>
      <c r="AA17">
        <f t="shared" ref="AA17:AB17" si="38">SUM(AA5:AA7)</f>
        <v>12</v>
      </c>
      <c r="AB17">
        <f t="shared" si="38"/>
        <v>12</v>
      </c>
      <c r="AC17">
        <f t="shared" si="37"/>
        <v>36</v>
      </c>
      <c r="AD17" s="41">
        <f>SUM(AD5:AD7)</f>
        <v>30896704</v>
      </c>
      <c r="AE17" s="41">
        <f>SUM(AE5:AE7)</f>
        <v>21370044</v>
      </c>
      <c r="AF17" s="41">
        <f>SUM(AF5:AF7)</f>
        <v>27141907.5</v>
      </c>
      <c r="AM17">
        <v>1</v>
      </c>
      <c r="AN17">
        <v>16</v>
      </c>
      <c r="AO17" t="str">
        <f t="shared" si="21"/>
        <v>Q(1,16)</v>
      </c>
      <c r="AP17">
        <f t="shared" si="22"/>
        <v>75402</v>
      </c>
      <c r="AQ17" t="str">
        <f t="shared" si="23"/>
        <v>Y(1,16)</v>
      </c>
      <c r="AR17">
        <f t="shared" si="24"/>
        <v>1</v>
      </c>
      <c r="AT17">
        <f t="shared" si="25"/>
        <v>1</v>
      </c>
    </row>
    <row r="18" spans="1:46" x14ac:dyDescent="0.25">
      <c r="A18" s="55">
        <v>16</v>
      </c>
      <c r="B18">
        <v>78464</v>
      </c>
      <c r="C18">
        <v>52060</v>
      </c>
      <c r="D18">
        <v>72396</v>
      </c>
      <c r="E18">
        <v>35347</v>
      </c>
      <c r="F18">
        <v>24276</v>
      </c>
      <c r="G18">
        <v>31175</v>
      </c>
      <c r="H18">
        <v>1</v>
      </c>
      <c r="I18">
        <v>78464</v>
      </c>
      <c r="J18">
        <v>1</v>
      </c>
      <c r="K18">
        <v>52060</v>
      </c>
      <c r="L18">
        <v>1</v>
      </c>
      <c r="M18">
        <v>72396</v>
      </c>
      <c r="N18" s="8">
        <f t="shared" si="2"/>
        <v>2262208</v>
      </c>
      <c r="O18" s="8">
        <f t="shared" si="3"/>
        <v>1529388</v>
      </c>
      <c r="P18" s="8">
        <f t="shared" si="4"/>
        <v>1973377.5</v>
      </c>
      <c r="Q18" s="8">
        <f t="shared" si="5"/>
        <v>124000</v>
      </c>
      <c r="R18" s="8">
        <f t="shared" si="6"/>
        <v>124000</v>
      </c>
      <c r="S18" s="8">
        <f t="shared" si="7"/>
        <v>124000</v>
      </c>
      <c r="T18" s="8">
        <f t="shared" si="8"/>
        <v>2386208</v>
      </c>
      <c r="U18" s="8">
        <f t="shared" si="9"/>
        <v>1653388</v>
      </c>
      <c r="V18" s="8">
        <f t="shared" si="10"/>
        <v>2097377.5</v>
      </c>
      <c r="W18">
        <v>4</v>
      </c>
      <c r="Y18" t="s">
        <v>54</v>
      </c>
      <c r="Z18">
        <f>SUM(Z8:Z10)</f>
        <v>13</v>
      </c>
      <c r="AA18">
        <f t="shared" ref="AA18:AB18" si="39">SUM(AA8:AA10)</f>
        <v>13</v>
      </c>
      <c r="AB18">
        <f t="shared" si="39"/>
        <v>13</v>
      </c>
      <c r="AC18">
        <f t="shared" si="37"/>
        <v>39</v>
      </c>
      <c r="AD18" s="41">
        <f>SUM(AD8:AD10)</f>
        <v>31020704</v>
      </c>
      <c r="AE18" s="41">
        <f>SUM(AE8:AE10)</f>
        <v>21494044</v>
      </c>
      <c r="AF18" s="41">
        <f>SUM(AF8:AF10)</f>
        <v>27265907.5</v>
      </c>
      <c r="AM18">
        <v>1</v>
      </c>
      <c r="AN18">
        <v>17</v>
      </c>
      <c r="AO18" t="str">
        <f t="shared" si="21"/>
        <v>Q(1,17)</v>
      </c>
      <c r="AP18">
        <f t="shared" si="22"/>
        <v>78464</v>
      </c>
      <c r="AQ18" t="str">
        <f t="shared" si="23"/>
        <v>Y(1,17)</v>
      </c>
      <c r="AR18">
        <f t="shared" si="24"/>
        <v>1</v>
      </c>
      <c r="AT18">
        <f t="shared" si="25"/>
        <v>1</v>
      </c>
    </row>
    <row r="19" spans="1:46" x14ac:dyDescent="0.25">
      <c r="A19" s="55">
        <v>17</v>
      </c>
      <c r="B19">
        <v>57612</v>
      </c>
      <c r="C19">
        <v>34619</v>
      </c>
      <c r="D19">
        <v>46687</v>
      </c>
      <c r="E19">
        <v>35347</v>
      </c>
      <c r="F19">
        <v>24276</v>
      </c>
      <c r="G19">
        <v>31175</v>
      </c>
      <c r="H19">
        <v>1</v>
      </c>
      <c r="I19">
        <v>57612</v>
      </c>
      <c r="J19">
        <v>1</v>
      </c>
      <c r="K19">
        <v>34619</v>
      </c>
      <c r="L19">
        <v>1</v>
      </c>
      <c r="M19">
        <v>46687</v>
      </c>
      <c r="N19" s="8">
        <f t="shared" si="2"/>
        <v>2262208</v>
      </c>
      <c r="O19" s="8">
        <f t="shared" si="3"/>
        <v>1529388</v>
      </c>
      <c r="P19" s="8">
        <f t="shared" si="4"/>
        <v>1973377.5</v>
      </c>
      <c r="Q19" s="8">
        <f t="shared" si="5"/>
        <v>124000</v>
      </c>
      <c r="R19" s="8">
        <f t="shared" si="6"/>
        <v>124000</v>
      </c>
      <c r="S19" s="8">
        <f t="shared" si="7"/>
        <v>124000</v>
      </c>
      <c r="T19" s="8">
        <f t="shared" si="8"/>
        <v>2386208</v>
      </c>
      <c r="U19" s="8">
        <f t="shared" si="9"/>
        <v>1653388</v>
      </c>
      <c r="V19" s="8">
        <f t="shared" si="10"/>
        <v>2097377.5</v>
      </c>
      <c r="W19">
        <v>5</v>
      </c>
      <c r="Y19" t="s">
        <v>55</v>
      </c>
      <c r="Z19">
        <f>SUM(Z11:Z13)</f>
        <v>9</v>
      </c>
      <c r="AA19">
        <f t="shared" ref="AA19:AB19" si="40">SUM(AA11:AA13)</f>
        <v>9</v>
      </c>
      <c r="AB19">
        <f t="shared" si="40"/>
        <v>9</v>
      </c>
      <c r="AC19">
        <f t="shared" si="37"/>
        <v>27</v>
      </c>
      <c r="AD19" s="41">
        <f>SUM(AD11:AD13)</f>
        <v>30524704</v>
      </c>
      <c r="AE19" s="41">
        <f>SUM(AE11:AE13)</f>
        <v>20998044</v>
      </c>
      <c r="AF19" s="41">
        <f>SUM(AF11:AF13)</f>
        <v>26769907.5</v>
      </c>
      <c r="AM19">
        <v>1</v>
      </c>
      <c r="AN19">
        <v>18</v>
      </c>
      <c r="AO19" t="str">
        <f t="shared" si="21"/>
        <v>Q(1,18)</v>
      </c>
      <c r="AP19">
        <f t="shared" si="22"/>
        <v>57612</v>
      </c>
      <c r="AQ19" t="str">
        <f t="shared" si="23"/>
        <v>Y(1,18)</v>
      </c>
      <c r="AR19">
        <f t="shared" si="24"/>
        <v>1</v>
      </c>
      <c r="AT19">
        <f t="shared" si="25"/>
        <v>1</v>
      </c>
    </row>
    <row r="20" spans="1:46" x14ac:dyDescent="0.25">
      <c r="A20" s="55">
        <v>18</v>
      </c>
      <c r="B20">
        <v>84400</v>
      </c>
      <c r="C20">
        <v>51075</v>
      </c>
      <c r="D20">
        <v>68330</v>
      </c>
      <c r="E20">
        <v>35347</v>
      </c>
      <c r="F20">
        <v>24276</v>
      </c>
      <c r="G20">
        <v>31175</v>
      </c>
      <c r="H20">
        <v>1</v>
      </c>
      <c r="I20">
        <v>84400</v>
      </c>
      <c r="J20">
        <v>1</v>
      </c>
      <c r="K20">
        <v>51075</v>
      </c>
      <c r="L20">
        <v>1</v>
      </c>
      <c r="M20">
        <v>68330</v>
      </c>
      <c r="N20" s="8">
        <f t="shared" si="2"/>
        <v>2262208</v>
      </c>
      <c r="O20" s="8">
        <f t="shared" si="3"/>
        <v>1529388</v>
      </c>
      <c r="P20" s="8">
        <f t="shared" si="4"/>
        <v>1973377.5</v>
      </c>
      <c r="Q20" s="8">
        <f t="shared" si="5"/>
        <v>124000</v>
      </c>
      <c r="R20" s="8">
        <f t="shared" si="6"/>
        <v>124000</v>
      </c>
      <c r="S20" s="8">
        <f t="shared" si="7"/>
        <v>124000</v>
      </c>
      <c r="T20" s="8">
        <f t="shared" si="8"/>
        <v>2386208</v>
      </c>
      <c r="U20" s="8">
        <f t="shared" si="9"/>
        <v>1653388</v>
      </c>
      <c r="V20" s="8">
        <f t="shared" si="10"/>
        <v>2097377.5</v>
      </c>
      <c r="W20">
        <v>5</v>
      </c>
      <c r="Z20">
        <f>SUM(Z16:Z19)</f>
        <v>46</v>
      </c>
      <c r="AA20">
        <f t="shared" ref="AA20:AB20" si="41">SUM(AA16:AA19)</f>
        <v>46</v>
      </c>
      <c r="AB20">
        <f t="shared" si="41"/>
        <v>46</v>
      </c>
      <c r="AD20" s="41">
        <f>SUM(AD16:AD19)</f>
        <v>122071104</v>
      </c>
      <c r="AE20" s="41">
        <f t="shared" ref="AE20" si="42">SUM(AE16:AE19)</f>
        <v>86779456</v>
      </c>
      <c r="AF20" s="41">
        <f t="shared" ref="AF20" si="43">SUM(AF16:AF19)</f>
        <v>109297045.3</v>
      </c>
      <c r="AM20">
        <v>1</v>
      </c>
      <c r="AN20">
        <v>19</v>
      </c>
      <c r="AO20" t="str">
        <f t="shared" si="21"/>
        <v>Q(1,19)</v>
      </c>
      <c r="AP20">
        <f t="shared" si="22"/>
        <v>84400</v>
      </c>
      <c r="AQ20" t="str">
        <f t="shared" si="23"/>
        <v>Y(1,19)</v>
      </c>
      <c r="AR20">
        <f t="shared" si="24"/>
        <v>1</v>
      </c>
      <c r="AT20">
        <f t="shared" si="25"/>
        <v>1</v>
      </c>
    </row>
    <row r="21" spans="1:46" x14ac:dyDescent="0.25">
      <c r="A21" s="55">
        <v>19</v>
      </c>
      <c r="B21">
        <v>70545</v>
      </c>
      <c r="C21">
        <v>42320</v>
      </c>
      <c r="D21">
        <v>56572</v>
      </c>
      <c r="E21">
        <v>35347</v>
      </c>
      <c r="F21">
        <v>24276</v>
      </c>
      <c r="G21">
        <v>31175</v>
      </c>
      <c r="H21">
        <v>1</v>
      </c>
      <c r="I21">
        <v>70545</v>
      </c>
      <c r="J21">
        <v>1</v>
      </c>
      <c r="K21">
        <v>42320</v>
      </c>
      <c r="L21">
        <v>1</v>
      </c>
      <c r="M21">
        <v>56572</v>
      </c>
      <c r="N21" s="8">
        <f t="shared" si="2"/>
        <v>2262208</v>
      </c>
      <c r="O21" s="8">
        <f t="shared" si="3"/>
        <v>1529388</v>
      </c>
      <c r="P21" s="8">
        <f t="shared" si="4"/>
        <v>1973377.5</v>
      </c>
      <c r="Q21" s="8">
        <f t="shared" si="5"/>
        <v>124000</v>
      </c>
      <c r="R21" s="8">
        <f t="shared" si="6"/>
        <v>124000</v>
      </c>
      <c r="S21" s="8">
        <f t="shared" si="7"/>
        <v>124000</v>
      </c>
      <c r="T21" s="8">
        <f t="shared" si="8"/>
        <v>2386208</v>
      </c>
      <c r="U21" s="8">
        <f t="shared" si="9"/>
        <v>1653388</v>
      </c>
      <c r="V21" s="8">
        <f t="shared" si="10"/>
        <v>2097377.5</v>
      </c>
      <c r="W21">
        <v>5</v>
      </c>
      <c r="AM21">
        <v>1</v>
      </c>
      <c r="AN21">
        <v>20</v>
      </c>
      <c r="AO21" t="str">
        <f t="shared" si="21"/>
        <v>Q(1,20)</v>
      </c>
      <c r="AP21">
        <f t="shared" si="22"/>
        <v>70545</v>
      </c>
      <c r="AQ21" t="str">
        <f t="shared" si="23"/>
        <v>Y(1,20)</v>
      </c>
      <c r="AR21">
        <f t="shared" si="24"/>
        <v>1</v>
      </c>
      <c r="AT21">
        <f t="shared" si="25"/>
        <v>1</v>
      </c>
    </row>
    <row r="22" spans="1:46" x14ac:dyDescent="0.25">
      <c r="A22" s="55">
        <v>20</v>
      </c>
      <c r="B22">
        <v>65114</v>
      </c>
      <c r="C22">
        <v>43426</v>
      </c>
      <c r="D22">
        <v>52457</v>
      </c>
      <c r="E22">
        <v>35347</v>
      </c>
      <c r="F22">
        <v>24276</v>
      </c>
      <c r="G22">
        <v>31175</v>
      </c>
      <c r="H22">
        <v>1</v>
      </c>
      <c r="I22">
        <v>65114</v>
      </c>
      <c r="J22">
        <v>1</v>
      </c>
      <c r="K22">
        <v>43426</v>
      </c>
      <c r="L22">
        <v>1</v>
      </c>
      <c r="M22">
        <v>52457</v>
      </c>
      <c r="N22" s="8">
        <f t="shared" si="2"/>
        <v>2262208</v>
      </c>
      <c r="O22" s="8">
        <f t="shared" si="3"/>
        <v>1529388</v>
      </c>
      <c r="P22" s="8">
        <f t="shared" si="4"/>
        <v>1973377.5</v>
      </c>
      <c r="Q22" s="8">
        <f t="shared" si="5"/>
        <v>124000</v>
      </c>
      <c r="R22" s="8">
        <f t="shared" si="6"/>
        <v>124000</v>
      </c>
      <c r="S22" s="8">
        <f t="shared" si="7"/>
        <v>124000</v>
      </c>
      <c r="T22" s="8">
        <f t="shared" si="8"/>
        <v>2386208</v>
      </c>
      <c r="U22" s="8">
        <f t="shared" si="9"/>
        <v>1653388</v>
      </c>
      <c r="V22" s="8">
        <f t="shared" si="10"/>
        <v>2097377.5</v>
      </c>
      <c r="W22">
        <v>5</v>
      </c>
      <c r="Y22" t="s">
        <v>223</v>
      </c>
      <c r="Z22">
        <f>SUM(Z20:AB20)</f>
        <v>138</v>
      </c>
      <c r="AD22" s="41">
        <f>SUM(AD20:AF20)</f>
        <v>318147605.30000001</v>
      </c>
      <c r="AM22">
        <v>1</v>
      </c>
      <c r="AN22">
        <v>21</v>
      </c>
      <c r="AO22" t="str">
        <f t="shared" si="21"/>
        <v>Q(1,21)</v>
      </c>
      <c r="AP22">
        <f t="shared" si="22"/>
        <v>65114</v>
      </c>
      <c r="AQ22" t="str">
        <f t="shared" si="23"/>
        <v>Y(1,21)</v>
      </c>
      <c r="AR22">
        <f t="shared" si="24"/>
        <v>1</v>
      </c>
      <c r="AT22">
        <f t="shared" si="25"/>
        <v>1</v>
      </c>
    </row>
    <row r="23" spans="1:46" x14ac:dyDescent="0.25">
      <c r="A23" s="55">
        <v>21</v>
      </c>
      <c r="B23">
        <v>0</v>
      </c>
      <c r="C23">
        <v>0</v>
      </c>
      <c r="D23">
        <v>0</v>
      </c>
      <c r="E23">
        <v>35347</v>
      </c>
      <c r="F23">
        <v>24276</v>
      </c>
      <c r="G23">
        <v>31175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 s="8">
        <f t="shared" si="2"/>
        <v>2262208</v>
      </c>
      <c r="O23" s="8">
        <f t="shared" si="3"/>
        <v>1529388</v>
      </c>
      <c r="P23" s="8">
        <f t="shared" si="4"/>
        <v>1973377.5</v>
      </c>
      <c r="Q23" s="8">
        <f t="shared" si="5"/>
        <v>0</v>
      </c>
      <c r="R23" s="8">
        <f t="shared" si="6"/>
        <v>0</v>
      </c>
      <c r="S23" s="8">
        <f t="shared" si="7"/>
        <v>0</v>
      </c>
      <c r="T23" s="8">
        <f t="shared" si="8"/>
        <v>2262208</v>
      </c>
      <c r="U23" s="8">
        <f t="shared" si="9"/>
        <v>1529388</v>
      </c>
      <c r="V23" s="8">
        <f t="shared" si="10"/>
        <v>1973377.5</v>
      </c>
      <c r="W23">
        <v>5</v>
      </c>
      <c r="AD23" s="41"/>
      <c r="AM23">
        <v>1</v>
      </c>
      <c r="AN23">
        <v>22</v>
      </c>
      <c r="AO23" t="str">
        <f t="shared" si="21"/>
        <v>Q(1,22)</v>
      </c>
      <c r="AP23">
        <f t="shared" si="22"/>
        <v>0</v>
      </c>
      <c r="AQ23" t="str">
        <f t="shared" si="23"/>
        <v>Y(1,22)</v>
      </c>
      <c r="AR23">
        <f t="shared" si="24"/>
        <v>0</v>
      </c>
      <c r="AT23">
        <f t="shared" si="25"/>
        <v>0</v>
      </c>
    </row>
    <row r="24" spans="1:46" x14ac:dyDescent="0.25">
      <c r="A24" s="55">
        <v>22</v>
      </c>
      <c r="B24">
        <v>52372</v>
      </c>
      <c r="C24">
        <v>34239</v>
      </c>
      <c r="D24">
        <v>42632</v>
      </c>
      <c r="E24">
        <v>35347</v>
      </c>
      <c r="F24">
        <v>24276</v>
      </c>
      <c r="G24">
        <v>31175</v>
      </c>
      <c r="H24">
        <v>1</v>
      </c>
      <c r="I24">
        <v>52372</v>
      </c>
      <c r="J24">
        <v>1</v>
      </c>
      <c r="K24">
        <v>34239</v>
      </c>
      <c r="L24">
        <v>1</v>
      </c>
      <c r="M24">
        <v>42632</v>
      </c>
      <c r="N24" s="8">
        <f t="shared" si="2"/>
        <v>2262208</v>
      </c>
      <c r="O24" s="8">
        <f t="shared" si="3"/>
        <v>1529388</v>
      </c>
      <c r="P24" s="8">
        <f t="shared" si="4"/>
        <v>1973377.5</v>
      </c>
      <c r="Q24" s="8">
        <f t="shared" si="5"/>
        <v>124000</v>
      </c>
      <c r="R24" s="8">
        <f t="shared" si="6"/>
        <v>124000</v>
      </c>
      <c r="S24" s="8">
        <f t="shared" si="7"/>
        <v>124000</v>
      </c>
      <c r="T24" s="8">
        <f t="shared" si="8"/>
        <v>2386208</v>
      </c>
      <c r="U24" s="8">
        <f t="shared" si="9"/>
        <v>1653388</v>
      </c>
      <c r="V24" s="8">
        <f t="shared" si="10"/>
        <v>2097377.5</v>
      </c>
      <c r="W24">
        <v>6</v>
      </c>
      <c r="AM24">
        <v>1</v>
      </c>
      <c r="AN24">
        <v>23</v>
      </c>
      <c r="AO24" t="str">
        <f t="shared" si="21"/>
        <v>Q(1,23)</v>
      </c>
      <c r="AP24">
        <f t="shared" si="22"/>
        <v>52372</v>
      </c>
      <c r="AQ24" t="str">
        <f t="shared" si="23"/>
        <v>Y(1,23)</v>
      </c>
      <c r="AR24">
        <f t="shared" si="24"/>
        <v>1</v>
      </c>
      <c r="AT24">
        <f t="shared" si="25"/>
        <v>1</v>
      </c>
    </row>
    <row r="25" spans="1:46" x14ac:dyDescent="0.25">
      <c r="A25" s="55">
        <v>23</v>
      </c>
      <c r="B25">
        <v>77908</v>
      </c>
      <c r="C25">
        <v>50602</v>
      </c>
      <c r="D25">
        <v>66535</v>
      </c>
      <c r="E25">
        <v>35347</v>
      </c>
      <c r="F25">
        <v>24276</v>
      </c>
      <c r="G25">
        <v>31175</v>
      </c>
      <c r="H25">
        <v>1</v>
      </c>
      <c r="I25">
        <v>77908</v>
      </c>
      <c r="J25">
        <v>1</v>
      </c>
      <c r="K25">
        <v>50602</v>
      </c>
      <c r="L25">
        <v>1</v>
      </c>
      <c r="M25">
        <v>66535</v>
      </c>
      <c r="N25" s="8">
        <f t="shared" si="2"/>
        <v>2262208</v>
      </c>
      <c r="O25" s="8">
        <f t="shared" si="3"/>
        <v>1529388</v>
      </c>
      <c r="P25" s="8">
        <f t="shared" si="4"/>
        <v>1973377.5</v>
      </c>
      <c r="Q25" s="8">
        <f t="shared" si="5"/>
        <v>124000</v>
      </c>
      <c r="R25" s="8">
        <f t="shared" si="6"/>
        <v>124000</v>
      </c>
      <c r="S25" s="8">
        <f t="shared" si="7"/>
        <v>124000</v>
      </c>
      <c r="T25" s="8">
        <f t="shared" si="8"/>
        <v>2386208</v>
      </c>
      <c r="U25" s="8">
        <f t="shared" si="9"/>
        <v>1653388</v>
      </c>
      <c r="V25" s="8">
        <f t="shared" si="10"/>
        <v>2097377.5</v>
      </c>
      <c r="W25">
        <v>6</v>
      </c>
      <c r="AM25">
        <v>1</v>
      </c>
      <c r="AN25">
        <v>24</v>
      </c>
      <c r="AO25" t="str">
        <f t="shared" si="21"/>
        <v>Q(1,24)</v>
      </c>
      <c r="AP25">
        <f t="shared" si="22"/>
        <v>77908</v>
      </c>
      <c r="AQ25" t="str">
        <f t="shared" si="23"/>
        <v>Y(1,24)</v>
      </c>
      <c r="AR25">
        <f t="shared" si="24"/>
        <v>1</v>
      </c>
      <c r="AT25">
        <f t="shared" si="25"/>
        <v>1</v>
      </c>
    </row>
    <row r="26" spans="1:46" x14ac:dyDescent="0.25">
      <c r="A26" s="55">
        <v>24</v>
      </c>
      <c r="B26">
        <v>82320</v>
      </c>
      <c r="C26">
        <v>52677</v>
      </c>
      <c r="D26">
        <v>68198</v>
      </c>
      <c r="E26">
        <v>35347</v>
      </c>
      <c r="F26">
        <v>24276</v>
      </c>
      <c r="G26">
        <v>31175</v>
      </c>
      <c r="H26">
        <v>1</v>
      </c>
      <c r="I26">
        <v>82320</v>
      </c>
      <c r="J26">
        <v>1</v>
      </c>
      <c r="K26">
        <v>52677</v>
      </c>
      <c r="L26">
        <v>1</v>
      </c>
      <c r="M26">
        <v>68198</v>
      </c>
      <c r="N26" s="8">
        <f t="shared" si="2"/>
        <v>2262208</v>
      </c>
      <c r="O26" s="8">
        <f t="shared" si="3"/>
        <v>1529388</v>
      </c>
      <c r="P26" s="8">
        <f t="shared" si="4"/>
        <v>1973377.5</v>
      </c>
      <c r="Q26" s="8">
        <f t="shared" si="5"/>
        <v>124000</v>
      </c>
      <c r="R26" s="8">
        <f t="shared" si="6"/>
        <v>124000</v>
      </c>
      <c r="S26" s="8">
        <f t="shared" si="7"/>
        <v>124000</v>
      </c>
      <c r="T26" s="8">
        <f t="shared" si="8"/>
        <v>2386208</v>
      </c>
      <c r="U26" s="8">
        <f t="shared" si="9"/>
        <v>1653388</v>
      </c>
      <c r="V26" s="8">
        <f t="shared" si="10"/>
        <v>2097377.5</v>
      </c>
      <c r="W26">
        <v>6</v>
      </c>
      <c r="AM26">
        <v>1</v>
      </c>
      <c r="AN26">
        <v>25</v>
      </c>
      <c r="AO26" t="str">
        <f t="shared" si="21"/>
        <v>Q(1,25)</v>
      </c>
      <c r="AP26">
        <f t="shared" si="22"/>
        <v>82320</v>
      </c>
      <c r="AQ26" t="str">
        <f t="shared" si="23"/>
        <v>Y(1,25)</v>
      </c>
      <c r="AR26">
        <f t="shared" si="24"/>
        <v>1</v>
      </c>
      <c r="AT26">
        <f t="shared" si="25"/>
        <v>1</v>
      </c>
    </row>
    <row r="27" spans="1:46" x14ac:dyDescent="0.25">
      <c r="A27" s="55">
        <v>25</v>
      </c>
      <c r="B27">
        <v>81000</v>
      </c>
      <c r="C27">
        <v>50607</v>
      </c>
      <c r="D27">
        <v>65421</v>
      </c>
      <c r="E27">
        <v>35347</v>
      </c>
      <c r="F27">
        <v>24276</v>
      </c>
      <c r="G27">
        <v>31175</v>
      </c>
      <c r="H27">
        <v>1</v>
      </c>
      <c r="I27">
        <v>81000</v>
      </c>
      <c r="J27">
        <v>1</v>
      </c>
      <c r="K27">
        <v>50607</v>
      </c>
      <c r="L27">
        <v>1</v>
      </c>
      <c r="M27">
        <v>65421</v>
      </c>
      <c r="N27" s="8">
        <f t="shared" si="2"/>
        <v>2262208</v>
      </c>
      <c r="O27" s="8">
        <f t="shared" si="3"/>
        <v>1529388</v>
      </c>
      <c r="P27" s="8">
        <f t="shared" si="4"/>
        <v>1973377.5</v>
      </c>
      <c r="Q27" s="8">
        <f t="shared" si="5"/>
        <v>124000</v>
      </c>
      <c r="R27" s="8">
        <f t="shared" si="6"/>
        <v>124000</v>
      </c>
      <c r="S27" s="8">
        <f t="shared" si="7"/>
        <v>124000</v>
      </c>
      <c r="T27" s="8">
        <f t="shared" si="8"/>
        <v>2386208</v>
      </c>
      <c r="U27" s="8">
        <f t="shared" si="9"/>
        <v>1653388</v>
      </c>
      <c r="V27" s="8">
        <f t="shared" si="10"/>
        <v>2097377.5</v>
      </c>
      <c r="W27">
        <v>6</v>
      </c>
      <c r="AM27">
        <v>1</v>
      </c>
      <c r="AN27">
        <v>26</v>
      </c>
      <c r="AO27" t="str">
        <f t="shared" si="21"/>
        <v>Q(1,26)</v>
      </c>
      <c r="AP27">
        <f t="shared" si="22"/>
        <v>81000</v>
      </c>
      <c r="AQ27" t="str">
        <f t="shared" si="23"/>
        <v>Y(1,26)</v>
      </c>
      <c r="AR27">
        <f t="shared" si="24"/>
        <v>1</v>
      </c>
      <c r="AT27">
        <f t="shared" si="25"/>
        <v>1</v>
      </c>
    </row>
    <row r="28" spans="1:46" x14ac:dyDescent="0.25">
      <c r="A28" s="55">
        <v>26</v>
      </c>
      <c r="B28">
        <v>75751</v>
      </c>
      <c r="C28">
        <v>49279</v>
      </c>
      <c r="D28">
        <v>63670</v>
      </c>
      <c r="E28">
        <v>35347</v>
      </c>
      <c r="F28">
        <v>24276</v>
      </c>
      <c r="G28">
        <v>31175</v>
      </c>
      <c r="H28">
        <v>1</v>
      </c>
      <c r="I28">
        <v>75751</v>
      </c>
      <c r="J28">
        <v>1</v>
      </c>
      <c r="K28">
        <v>49279</v>
      </c>
      <c r="L28">
        <v>1</v>
      </c>
      <c r="M28">
        <v>63670</v>
      </c>
      <c r="N28" s="8">
        <f t="shared" si="2"/>
        <v>2262208</v>
      </c>
      <c r="O28" s="8">
        <f t="shared" si="3"/>
        <v>1529388</v>
      </c>
      <c r="P28" s="8">
        <f t="shared" si="4"/>
        <v>1973377.5</v>
      </c>
      <c r="Q28" s="8">
        <f t="shared" si="5"/>
        <v>124000</v>
      </c>
      <c r="R28" s="8">
        <f t="shared" si="6"/>
        <v>124000</v>
      </c>
      <c r="S28" s="8">
        <f t="shared" si="7"/>
        <v>124000</v>
      </c>
      <c r="T28" s="8">
        <f t="shared" si="8"/>
        <v>2386208</v>
      </c>
      <c r="U28" s="8">
        <f t="shared" si="9"/>
        <v>1653388</v>
      </c>
      <c r="V28" s="8">
        <f t="shared" si="10"/>
        <v>2097377.5</v>
      </c>
      <c r="W28">
        <v>7</v>
      </c>
      <c r="AM28">
        <v>1</v>
      </c>
      <c r="AN28">
        <v>27</v>
      </c>
      <c r="AO28" t="str">
        <f t="shared" si="21"/>
        <v>Q(1,27)</v>
      </c>
      <c r="AP28">
        <f t="shared" si="22"/>
        <v>75751</v>
      </c>
      <c r="AQ28" t="str">
        <f t="shared" si="23"/>
        <v>Y(1,27)</v>
      </c>
      <c r="AR28">
        <f t="shared" si="24"/>
        <v>1</v>
      </c>
      <c r="AT28">
        <f t="shared" si="25"/>
        <v>1</v>
      </c>
    </row>
    <row r="29" spans="1:46" x14ac:dyDescent="0.25">
      <c r="A29" s="55">
        <v>27</v>
      </c>
      <c r="B29">
        <v>75677</v>
      </c>
      <c r="C29">
        <v>54836</v>
      </c>
      <c r="D29">
        <v>62963</v>
      </c>
      <c r="E29">
        <v>35347</v>
      </c>
      <c r="F29">
        <v>24276</v>
      </c>
      <c r="G29">
        <v>31175</v>
      </c>
      <c r="H29">
        <v>1</v>
      </c>
      <c r="I29">
        <v>75677</v>
      </c>
      <c r="J29">
        <v>1</v>
      </c>
      <c r="K29">
        <v>54836</v>
      </c>
      <c r="L29">
        <v>1</v>
      </c>
      <c r="M29">
        <v>62963</v>
      </c>
      <c r="N29" s="8">
        <f t="shared" si="2"/>
        <v>2262208</v>
      </c>
      <c r="O29" s="8">
        <f t="shared" si="3"/>
        <v>1529388</v>
      </c>
      <c r="P29" s="8">
        <f t="shared" si="4"/>
        <v>1973377.5</v>
      </c>
      <c r="Q29" s="8">
        <f t="shared" si="5"/>
        <v>124000</v>
      </c>
      <c r="R29" s="8">
        <f t="shared" si="6"/>
        <v>124000</v>
      </c>
      <c r="S29" s="8">
        <f t="shared" si="7"/>
        <v>124000</v>
      </c>
      <c r="T29" s="8">
        <f t="shared" si="8"/>
        <v>2386208</v>
      </c>
      <c r="U29" s="8">
        <f t="shared" si="9"/>
        <v>1653388</v>
      </c>
      <c r="V29" s="8">
        <f t="shared" si="10"/>
        <v>2097377.5</v>
      </c>
      <c r="W29">
        <v>7</v>
      </c>
      <c r="AM29">
        <v>1</v>
      </c>
      <c r="AN29">
        <v>28</v>
      </c>
      <c r="AO29" t="str">
        <f t="shared" si="21"/>
        <v>Q(1,28)</v>
      </c>
      <c r="AP29">
        <f t="shared" si="22"/>
        <v>75677</v>
      </c>
      <c r="AQ29" t="str">
        <f t="shared" si="23"/>
        <v>Y(1,28)</v>
      </c>
      <c r="AR29">
        <f t="shared" si="24"/>
        <v>1</v>
      </c>
      <c r="AT29">
        <f t="shared" si="25"/>
        <v>1</v>
      </c>
    </row>
    <row r="30" spans="1:46" x14ac:dyDescent="0.25">
      <c r="A30" s="55">
        <v>28</v>
      </c>
      <c r="B30">
        <v>72768</v>
      </c>
      <c r="C30">
        <v>49361</v>
      </c>
      <c r="D30">
        <v>65480</v>
      </c>
      <c r="E30">
        <v>35347</v>
      </c>
      <c r="F30">
        <v>24276</v>
      </c>
      <c r="G30">
        <v>31175</v>
      </c>
      <c r="H30">
        <v>1</v>
      </c>
      <c r="I30">
        <v>72768</v>
      </c>
      <c r="J30">
        <v>1</v>
      </c>
      <c r="K30">
        <v>49361</v>
      </c>
      <c r="L30">
        <v>1</v>
      </c>
      <c r="M30">
        <v>65480</v>
      </c>
      <c r="N30" s="8">
        <f t="shared" si="2"/>
        <v>2262208</v>
      </c>
      <c r="O30" s="8">
        <f t="shared" si="3"/>
        <v>1529388</v>
      </c>
      <c r="P30" s="8">
        <f t="shared" si="4"/>
        <v>1973377.5</v>
      </c>
      <c r="Q30" s="8">
        <f t="shared" si="5"/>
        <v>124000</v>
      </c>
      <c r="R30" s="8">
        <f t="shared" si="6"/>
        <v>124000</v>
      </c>
      <c r="S30" s="8">
        <f t="shared" si="7"/>
        <v>124000</v>
      </c>
      <c r="T30" s="8">
        <f t="shared" si="8"/>
        <v>2386208</v>
      </c>
      <c r="U30" s="8">
        <f t="shared" si="9"/>
        <v>1653388</v>
      </c>
      <c r="V30" s="8">
        <f t="shared" si="10"/>
        <v>2097377.5</v>
      </c>
      <c r="W30">
        <v>7</v>
      </c>
      <c r="AM30">
        <v>1</v>
      </c>
      <c r="AN30">
        <v>29</v>
      </c>
      <c r="AO30" t="str">
        <f t="shared" si="21"/>
        <v>Q(1,29)</v>
      </c>
      <c r="AP30">
        <f t="shared" si="22"/>
        <v>72768</v>
      </c>
      <c r="AQ30" t="str">
        <f t="shared" si="23"/>
        <v>Y(1,29)</v>
      </c>
      <c r="AR30">
        <f t="shared" si="24"/>
        <v>1</v>
      </c>
      <c r="AT30">
        <f t="shared" si="25"/>
        <v>1</v>
      </c>
    </row>
    <row r="31" spans="1:46" x14ac:dyDescent="0.25">
      <c r="A31" s="55">
        <v>29</v>
      </c>
      <c r="B31">
        <v>77057</v>
      </c>
      <c r="C31">
        <v>47358</v>
      </c>
      <c r="D31">
        <v>65693</v>
      </c>
      <c r="E31">
        <v>35347</v>
      </c>
      <c r="F31">
        <v>24276</v>
      </c>
      <c r="G31">
        <v>31175</v>
      </c>
      <c r="H31">
        <v>1</v>
      </c>
      <c r="I31">
        <v>77057</v>
      </c>
      <c r="J31">
        <v>1</v>
      </c>
      <c r="K31">
        <v>47358</v>
      </c>
      <c r="L31">
        <v>1</v>
      </c>
      <c r="M31">
        <v>65693</v>
      </c>
      <c r="N31" s="8">
        <f t="shared" si="2"/>
        <v>2262208</v>
      </c>
      <c r="O31" s="8">
        <f t="shared" si="3"/>
        <v>1529388</v>
      </c>
      <c r="P31" s="8">
        <f t="shared" si="4"/>
        <v>1973377.5</v>
      </c>
      <c r="Q31" s="8">
        <f t="shared" si="5"/>
        <v>124000</v>
      </c>
      <c r="R31" s="8">
        <f t="shared" si="6"/>
        <v>124000</v>
      </c>
      <c r="S31" s="8">
        <f t="shared" si="7"/>
        <v>124000</v>
      </c>
      <c r="T31" s="8">
        <f t="shared" si="8"/>
        <v>2386208</v>
      </c>
      <c r="U31" s="8">
        <f t="shared" si="9"/>
        <v>1653388</v>
      </c>
      <c r="V31" s="8">
        <f t="shared" si="10"/>
        <v>2097377.5</v>
      </c>
      <c r="W31">
        <v>7</v>
      </c>
      <c r="AM31">
        <v>1</v>
      </c>
      <c r="AN31">
        <v>30</v>
      </c>
      <c r="AO31" t="str">
        <f t="shared" si="21"/>
        <v>Q(1,30)</v>
      </c>
      <c r="AP31">
        <f t="shared" si="22"/>
        <v>77057</v>
      </c>
      <c r="AQ31" t="str">
        <f t="shared" si="23"/>
        <v>Y(1,30)</v>
      </c>
      <c r="AR31">
        <f t="shared" si="24"/>
        <v>1</v>
      </c>
      <c r="AT31">
        <f t="shared" si="25"/>
        <v>1</v>
      </c>
    </row>
    <row r="32" spans="1:46" x14ac:dyDescent="0.25">
      <c r="A32" s="55">
        <v>30</v>
      </c>
      <c r="B32">
        <v>63201</v>
      </c>
      <c r="C32">
        <v>41629</v>
      </c>
      <c r="D32">
        <v>58401</v>
      </c>
      <c r="E32">
        <v>35347</v>
      </c>
      <c r="F32">
        <v>24276</v>
      </c>
      <c r="G32">
        <v>31175</v>
      </c>
      <c r="H32">
        <v>1</v>
      </c>
      <c r="I32">
        <v>63201</v>
      </c>
      <c r="J32">
        <v>1</v>
      </c>
      <c r="K32">
        <v>41629</v>
      </c>
      <c r="L32">
        <v>1</v>
      </c>
      <c r="M32">
        <v>58401</v>
      </c>
      <c r="N32" s="8">
        <f t="shared" si="2"/>
        <v>2262208</v>
      </c>
      <c r="O32" s="8">
        <f t="shared" si="3"/>
        <v>1529388</v>
      </c>
      <c r="P32" s="8">
        <f t="shared" si="4"/>
        <v>1973377.5</v>
      </c>
      <c r="Q32" s="8">
        <f t="shared" si="5"/>
        <v>124000</v>
      </c>
      <c r="R32" s="8">
        <f t="shared" si="6"/>
        <v>124000</v>
      </c>
      <c r="S32" s="8">
        <f t="shared" si="7"/>
        <v>124000</v>
      </c>
      <c r="T32" s="8">
        <f t="shared" si="8"/>
        <v>2386208</v>
      </c>
      <c r="U32" s="8">
        <f t="shared" si="9"/>
        <v>1653388</v>
      </c>
      <c r="V32" s="8">
        <f t="shared" si="10"/>
        <v>2097377.5</v>
      </c>
      <c r="W32">
        <v>8</v>
      </c>
      <c r="AM32">
        <v>1</v>
      </c>
      <c r="AN32">
        <v>31</v>
      </c>
      <c r="AO32" t="str">
        <f t="shared" si="21"/>
        <v>Q(1,31)</v>
      </c>
      <c r="AP32">
        <f t="shared" si="22"/>
        <v>63201</v>
      </c>
      <c r="AQ32" t="str">
        <f t="shared" si="23"/>
        <v>Y(1,31)</v>
      </c>
      <c r="AR32">
        <f t="shared" si="24"/>
        <v>1</v>
      </c>
      <c r="AT32">
        <f t="shared" si="25"/>
        <v>1</v>
      </c>
    </row>
    <row r="33" spans="1:46" x14ac:dyDescent="0.25">
      <c r="A33" s="55">
        <v>31</v>
      </c>
      <c r="B33">
        <v>14223</v>
      </c>
      <c r="C33">
        <v>9183</v>
      </c>
      <c r="D33">
        <v>12071</v>
      </c>
      <c r="E33">
        <v>35347</v>
      </c>
      <c r="F33">
        <v>24276</v>
      </c>
      <c r="G33">
        <v>31175</v>
      </c>
      <c r="H33">
        <v>1</v>
      </c>
      <c r="I33">
        <v>14223</v>
      </c>
      <c r="J33">
        <v>1</v>
      </c>
      <c r="K33">
        <v>9183</v>
      </c>
      <c r="L33">
        <v>1</v>
      </c>
      <c r="M33">
        <v>12071</v>
      </c>
      <c r="N33" s="8">
        <f t="shared" si="2"/>
        <v>2262208</v>
      </c>
      <c r="O33" s="8">
        <f t="shared" si="3"/>
        <v>1529388</v>
      </c>
      <c r="P33" s="8">
        <f t="shared" si="4"/>
        <v>1973377.5</v>
      </c>
      <c r="Q33" s="8">
        <f t="shared" si="5"/>
        <v>124000</v>
      </c>
      <c r="R33" s="8">
        <f t="shared" si="6"/>
        <v>124000</v>
      </c>
      <c r="S33" s="8">
        <f t="shared" si="7"/>
        <v>124000</v>
      </c>
      <c r="T33" s="8">
        <f t="shared" si="8"/>
        <v>2386208</v>
      </c>
      <c r="U33" s="8">
        <f t="shared" si="9"/>
        <v>1653388</v>
      </c>
      <c r="V33" s="8">
        <f t="shared" si="10"/>
        <v>2097377.5</v>
      </c>
      <c r="W33">
        <v>8</v>
      </c>
      <c r="AM33">
        <v>1</v>
      </c>
      <c r="AN33">
        <v>32</v>
      </c>
      <c r="AO33" t="str">
        <f t="shared" si="21"/>
        <v>Q(1,32)</v>
      </c>
      <c r="AP33">
        <f t="shared" si="22"/>
        <v>14223</v>
      </c>
      <c r="AQ33" t="str">
        <f t="shared" si="23"/>
        <v>Y(1,32)</v>
      </c>
      <c r="AR33">
        <f t="shared" si="24"/>
        <v>1</v>
      </c>
      <c r="AT33">
        <f t="shared" si="25"/>
        <v>1</v>
      </c>
    </row>
    <row r="34" spans="1:46" x14ac:dyDescent="0.25">
      <c r="A34" s="55">
        <v>32</v>
      </c>
      <c r="B34">
        <v>53992</v>
      </c>
      <c r="C34">
        <v>32963</v>
      </c>
      <c r="D34">
        <v>44698</v>
      </c>
      <c r="E34">
        <v>35347</v>
      </c>
      <c r="F34">
        <v>24276</v>
      </c>
      <c r="G34">
        <v>31175</v>
      </c>
      <c r="H34">
        <v>1</v>
      </c>
      <c r="I34">
        <v>53992</v>
      </c>
      <c r="J34">
        <v>1</v>
      </c>
      <c r="K34">
        <v>32963</v>
      </c>
      <c r="L34">
        <v>1</v>
      </c>
      <c r="M34">
        <v>44698</v>
      </c>
      <c r="N34" s="8">
        <f t="shared" si="2"/>
        <v>2262208</v>
      </c>
      <c r="O34" s="8">
        <f t="shared" si="3"/>
        <v>1529388</v>
      </c>
      <c r="P34" s="8">
        <f t="shared" si="4"/>
        <v>1973377.5</v>
      </c>
      <c r="Q34" s="8">
        <f t="shared" si="5"/>
        <v>124000</v>
      </c>
      <c r="R34" s="8">
        <f t="shared" si="6"/>
        <v>124000</v>
      </c>
      <c r="S34" s="8">
        <f t="shared" si="7"/>
        <v>124000</v>
      </c>
      <c r="T34" s="8">
        <f t="shared" si="8"/>
        <v>2386208</v>
      </c>
      <c r="U34" s="8">
        <f t="shared" si="9"/>
        <v>1653388</v>
      </c>
      <c r="V34" s="8">
        <f t="shared" si="10"/>
        <v>2097377.5</v>
      </c>
      <c r="W34">
        <v>8</v>
      </c>
      <c r="AM34">
        <v>1</v>
      </c>
      <c r="AN34">
        <v>33</v>
      </c>
      <c r="AO34" t="str">
        <f t="shared" si="21"/>
        <v>Q(1,33)</v>
      </c>
      <c r="AP34">
        <f t="shared" si="22"/>
        <v>53992</v>
      </c>
      <c r="AQ34" t="str">
        <f t="shared" si="23"/>
        <v>Y(1,33)</v>
      </c>
      <c r="AR34">
        <f t="shared" si="24"/>
        <v>1</v>
      </c>
      <c r="AT34">
        <f t="shared" si="25"/>
        <v>1</v>
      </c>
    </row>
    <row r="35" spans="1:46" x14ac:dyDescent="0.25">
      <c r="A35" s="55">
        <v>33</v>
      </c>
      <c r="B35">
        <v>14180</v>
      </c>
      <c r="C35">
        <v>8382</v>
      </c>
      <c r="D35">
        <v>10854</v>
      </c>
      <c r="E35">
        <v>35347</v>
      </c>
      <c r="F35">
        <v>24276</v>
      </c>
      <c r="G35">
        <v>31175</v>
      </c>
      <c r="H35">
        <v>1</v>
      </c>
      <c r="I35">
        <v>14180</v>
      </c>
      <c r="J35">
        <v>1</v>
      </c>
      <c r="K35">
        <v>8382</v>
      </c>
      <c r="L35">
        <v>1</v>
      </c>
      <c r="M35">
        <v>10854</v>
      </c>
      <c r="N35" s="8">
        <f t="shared" si="2"/>
        <v>2262208</v>
      </c>
      <c r="O35" s="8">
        <f t="shared" si="3"/>
        <v>1529388</v>
      </c>
      <c r="P35" s="8">
        <f t="shared" si="4"/>
        <v>1973377.5</v>
      </c>
      <c r="Q35" s="8">
        <f t="shared" si="5"/>
        <v>124000</v>
      </c>
      <c r="R35" s="8">
        <f t="shared" si="6"/>
        <v>124000</v>
      </c>
      <c r="S35" s="8">
        <f t="shared" si="7"/>
        <v>124000</v>
      </c>
      <c r="T35" s="8">
        <f t="shared" si="8"/>
        <v>2386208</v>
      </c>
      <c r="U35" s="8">
        <f t="shared" si="9"/>
        <v>1653388</v>
      </c>
      <c r="V35" s="8">
        <f t="shared" si="10"/>
        <v>2097377.5</v>
      </c>
      <c r="W35">
        <v>8</v>
      </c>
      <c r="AM35">
        <v>1</v>
      </c>
      <c r="AN35">
        <v>34</v>
      </c>
      <c r="AO35" t="str">
        <f t="shared" si="21"/>
        <v>Q(1,34)</v>
      </c>
      <c r="AP35">
        <f t="shared" si="22"/>
        <v>14180</v>
      </c>
      <c r="AQ35" t="str">
        <f t="shared" si="23"/>
        <v>Y(1,34)</v>
      </c>
      <c r="AR35">
        <f t="shared" si="24"/>
        <v>1</v>
      </c>
      <c r="AT35">
        <f t="shared" si="25"/>
        <v>1</v>
      </c>
    </row>
    <row r="36" spans="1:46" x14ac:dyDescent="0.25">
      <c r="A36" s="55">
        <v>34</v>
      </c>
      <c r="B36">
        <v>69150</v>
      </c>
      <c r="C36">
        <v>42611</v>
      </c>
      <c r="D36">
        <v>54787</v>
      </c>
      <c r="E36">
        <v>35347</v>
      </c>
      <c r="F36">
        <v>24276</v>
      </c>
      <c r="G36">
        <v>31175</v>
      </c>
      <c r="H36">
        <v>1</v>
      </c>
      <c r="I36">
        <v>69150</v>
      </c>
      <c r="J36">
        <v>1</v>
      </c>
      <c r="K36">
        <v>42611</v>
      </c>
      <c r="L36">
        <v>1</v>
      </c>
      <c r="M36">
        <v>54787</v>
      </c>
      <c r="N36" s="8">
        <f t="shared" si="2"/>
        <v>2262208</v>
      </c>
      <c r="O36" s="8">
        <f t="shared" si="3"/>
        <v>1529388</v>
      </c>
      <c r="P36" s="8">
        <f t="shared" si="4"/>
        <v>1973377.5</v>
      </c>
      <c r="Q36" s="8">
        <f t="shared" si="5"/>
        <v>124000</v>
      </c>
      <c r="R36" s="8">
        <f t="shared" si="6"/>
        <v>124000</v>
      </c>
      <c r="S36" s="8">
        <f t="shared" si="7"/>
        <v>124000</v>
      </c>
      <c r="T36" s="8">
        <f t="shared" si="8"/>
        <v>2386208</v>
      </c>
      <c r="U36" s="8">
        <f t="shared" si="9"/>
        <v>1653388</v>
      </c>
      <c r="V36" s="8">
        <f t="shared" si="10"/>
        <v>2097377.5</v>
      </c>
      <c r="W36">
        <v>8</v>
      </c>
      <c r="AM36">
        <v>1</v>
      </c>
      <c r="AN36">
        <v>35</v>
      </c>
      <c r="AO36" t="str">
        <f t="shared" si="21"/>
        <v>Q(1,35)</v>
      </c>
      <c r="AP36">
        <f t="shared" si="22"/>
        <v>69150</v>
      </c>
      <c r="AQ36" t="str">
        <f t="shared" si="23"/>
        <v>Y(1,35)</v>
      </c>
      <c r="AR36">
        <f t="shared" si="24"/>
        <v>1</v>
      </c>
      <c r="AT36">
        <f t="shared" si="25"/>
        <v>1</v>
      </c>
    </row>
    <row r="37" spans="1:46" x14ac:dyDescent="0.25">
      <c r="A37" s="55">
        <v>35</v>
      </c>
      <c r="B37">
        <v>74836</v>
      </c>
      <c r="C37">
        <v>51390</v>
      </c>
      <c r="D37">
        <v>65056</v>
      </c>
      <c r="E37">
        <v>35347</v>
      </c>
      <c r="F37">
        <v>24276</v>
      </c>
      <c r="G37">
        <v>31175</v>
      </c>
      <c r="H37">
        <v>1</v>
      </c>
      <c r="I37">
        <v>74836</v>
      </c>
      <c r="J37">
        <v>1</v>
      </c>
      <c r="K37">
        <v>51390</v>
      </c>
      <c r="L37">
        <v>1</v>
      </c>
      <c r="M37">
        <v>65056</v>
      </c>
      <c r="N37" s="8">
        <f t="shared" si="2"/>
        <v>2262208</v>
      </c>
      <c r="O37" s="8">
        <f t="shared" si="3"/>
        <v>1529388</v>
      </c>
      <c r="P37" s="8">
        <f t="shared" si="4"/>
        <v>1973377.5</v>
      </c>
      <c r="Q37" s="8">
        <f t="shared" si="5"/>
        <v>124000</v>
      </c>
      <c r="R37" s="8">
        <f t="shared" si="6"/>
        <v>124000</v>
      </c>
      <c r="S37" s="8">
        <f t="shared" si="7"/>
        <v>124000</v>
      </c>
      <c r="T37" s="8">
        <f t="shared" si="8"/>
        <v>2386208</v>
      </c>
      <c r="U37" s="8">
        <f t="shared" si="9"/>
        <v>1653388</v>
      </c>
      <c r="V37" s="8">
        <f t="shared" si="10"/>
        <v>2097377.5</v>
      </c>
      <c r="W37">
        <v>9</v>
      </c>
      <c r="AM37">
        <v>1</v>
      </c>
      <c r="AN37">
        <v>36</v>
      </c>
      <c r="AO37" t="str">
        <f t="shared" si="21"/>
        <v>Q(1,36)</v>
      </c>
      <c r="AP37">
        <f t="shared" si="22"/>
        <v>74836</v>
      </c>
      <c r="AQ37" t="str">
        <f t="shared" si="23"/>
        <v>Y(1,36)</v>
      </c>
      <c r="AR37">
        <f t="shared" si="24"/>
        <v>1</v>
      </c>
      <c r="AT37">
        <f t="shared" si="25"/>
        <v>1</v>
      </c>
    </row>
    <row r="38" spans="1:46" x14ac:dyDescent="0.25">
      <c r="A38" s="55">
        <v>36</v>
      </c>
      <c r="B38">
        <v>80375</v>
      </c>
      <c r="C38">
        <v>51233</v>
      </c>
      <c r="D38">
        <v>66114</v>
      </c>
      <c r="E38">
        <v>35347</v>
      </c>
      <c r="F38">
        <v>24276</v>
      </c>
      <c r="G38">
        <v>31175</v>
      </c>
      <c r="H38">
        <v>1</v>
      </c>
      <c r="I38">
        <v>80375</v>
      </c>
      <c r="J38">
        <v>1</v>
      </c>
      <c r="K38">
        <v>51233</v>
      </c>
      <c r="L38">
        <v>1</v>
      </c>
      <c r="M38">
        <v>66114</v>
      </c>
      <c r="N38" s="8">
        <f t="shared" si="2"/>
        <v>2262208</v>
      </c>
      <c r="O38" s="8">
        <f t="shared" si="3"/>
        <v>1529388</v>
      </c>
      <c r="P38" s="8">
        <f t="shared" si="4"/>
        <v>1973377.5</v>
      </c>
      <c r="Q38" s="8">
        <f t="shared" si="5"/>
        <v>124000</v>
      </c>
      <c r="R38" s="8">
        <f t="shared" si="6"/>
        <v>124000</v>
      </c>
      <c r="S38" s="8">
        <f t="shared" si="7"/>
        <v>124000</v>
      </c>
      <c r="T38" s="8">
        <f t="shared" si="8"/>
        <v>2386208</v>
      </c>
      <c r="U38" s="8">
        <f t="shared" si="9"/>
        <v>1653388</v>
      </c>
      <c r="V38" s="8">
        <f t="shared" si="10"/>
        <v>2097377.5</v>
      </c>
      <c r="W38">
        <v>9</v>
      </c>
      <c r="AM38">
        <v>1</v>
      </c>
      <c r="AN38">
        <v>37</v>
      </c>
      <c r="AO38" t="str">
        <f t="shared" si="21"/>
        <v>Q(1,37)</v>
      </c>
      <c r="AP38">
        <f t="shared" si="22"/>
        <v>80375</v>
      </c>
      <c r="AQ38" t="str">
        <f t="shared" si="23"/>
        <v>Y(1,37)</v>
      </c>
      <c r="AR38">
        <f t="shared" si="24"/>
        <v>1</v>
      </c>
      <c r="AT38">
        <f t="shared" si="25"/>
        <v>1</v>
      </c>
    </row>
    <row r="39" spans="1:46" x14ac:dyDescent="0.25">
      <c r="A39" s="55">
        <v>37</v>
      </c>
      <c r="B39">
        <v>72882</v>
      </c>
      <c r="C39">
        <v>51436</v>
      </c>
      <c r="D39">
        <v>67724</v>
      </c>
      <c r="E39">
        <v>35347</v>
      </c>
      <c r="F39">
        <v>24276</v>
      </c>
      <c r="G39">
        <v>31175</v>
      </c>
      <c r="H39">
        <v>1</v>
      </c>
      <c r="I39">
        <v>72882</v>
      </c>
      <c r="J39">
        <v>1</v>
      </c>
      <c r="K39">
        <v>51436</v>
      </c>
      <c r="L39">
        <v>1</v>
      </c>
      <c r="M39">
        <v>67724</v>
      </c>
      <c r="N39" s="8">
        <f t="shared" si="2"/>
        <v>2262208</v>
      </c>
      <c r="O39" s="8">
        <f t="shared" si="3"/>
        <v>1529388</v>
      </c>
      <c r="P39" s="8">
        <f t="shared" si="4"/>
        <v>1973377.5</v>
      </c>
      <c r="Q39" s="8">
        <f t="shared" si="5"/>
        <v>124000</v>
      </c>
      <c r="R39" s="8">
        <f t="shared" si="6"/>
        <v>124000</v>
      </c>
      <c r="S39" s="8">
        <f t="shared" si="7"/>
        <v>124000</v>
      </c>
      <c r="T39" s="8">
        <f t="shared" si="8"/>
        <v>2386208</v>
      </c>
      <c r="U39" s="8">
        <f t="shared" si="9"/>
        <v>1653388</v>
      </c>
      <c r="V39" s="8">
        <f t="shared" si="10"/>
        <v>2097377.5</v>
      </c>
      <c r="W39">
        <v>9</v>
      </c>
      <c r="AM39">
        <v>1</v>
      </c>
      <c r="AN39">
        <v>38</v>
      </c>
      <c r="AO39" t="str">
        <f t="shared" si="21"/>
        <v>Q(1,38)</v>
      </c>
      <c r="AP39">
        <f t="shared" si="22"/>
        <v>72882</v>
      </c>
      <c r="AQ39" t="str">
        <f t="shared" si="23"/>
        <v>Y(1,38)</v>
      </c>
      <c r="AR39">
        <f t="shared" si="24"/>
        <v>1</v>
      </c>
      <c r="AT39">
        <f t="shared" si="25"/>
        <v>1</v>
      </c>
    </row>
    <row r="40" spans="1:46" x14ac:dyDescent="0.25">
      <c r="A40" s="55">
        <v>38</v>
      </c>
      <c r="B40">
        <v>77235</v>
      </c>
      <c r="C40">
        <v>54100</v>
      </c>
      <c r="D40">
        <v>70933</v>
      </c>
      <c r="E40">
        <v>35347</v>
      </c>
      <c r="F40">
        <v>24276</v>
      </c>
      <c r="G40">
        <v>31175</v>
      </c>
      <c r="H40">
        <v>1</v>
      </c>
      <c r="I40">
        <v>77235</v>
      </c>
      <c r="J40">
        <v>1</v>
      </c>
      <c r="K40">
        <v>54100</v>
      </c>
      <c r="L40">
        <v>1</v>
      </c>
      <c r="M40">
        <v>70933</v>
      </c>
      <c r="N40" s="8">
        <f t="shared" si="2"/>
        <v>2262208</v>
      </c>
      <c r="O40" s="8">
        <f t="shared" si="3"/>
        <v>1529388</v>
      </c>
      <c r="P40" s="8">
        <f t="shared" si="4"/>
        <v>1973377.5</v>
      </c>
      <c r="Q40" s="8">
        <f t="shared" si="5"/>
        <v>124000</v>
      </c>
      <c r="R40" s="8">
        <f t="shared" si="6"/>
        <v>124000</v>
      </c>
      <c r="S40" s="8">
        <f t="shared" si="7"/>
        <v>124000</v>
      </c>
      <c r="T40" s="8">
        <f t="shared" si="8"/>
        <v>2386208</v>
      </c>
      <c r="U40" s="8">
        <f t="shared" si="9"/>
        <v>1653388</v>
      </c>
      <c r="V40" s="8">
        <f t="shared" si="10"/>
        <v>2097377.5</v>
      </c>
      <c r="W40">
        <v>9</v>
      </c>
      <c r="AM40">
        <v>1</v>
      </c>
      <c r="AN40">
        <v>39</v>
      </c>
      <c r="AO40" t="str">
        <f t="shared" si="21"/>
        <v>Q(1,39)</v>
      </c>
      <c r="AP40">
        <f t="shared" si="22"/>
        <v>77235</v>
      </c>
      <c r="AQ40" t="str">
        <f t="shared" si="23"/>
        <v>Y(1,39)</v>
      </c>
      <c r="AR40">
        <f t="shared" si="24"/>
        <v>1</v>
      </c>
      <c r="AT40">
        <f t="shared" si="25"/>
        <v>1</v>
      </c>
    </row>
    <row r="41" spans="1:46" x14ac:dyDescent="0.25">
      <c r="A41" s="55">
        <v>39</v>
      </c>
      <c r="B41">
        <v>54172</v>
      </c>
      <c r="C41">
        <v>34187</v>
      </c>
      <c r="D41">
        <v>43359</v>
      </c>
      <c r="E41">
        <v>35347</v>
      </c>
      <c r="F41">
        <v>24276</v>
      </c>
      <c r="G41">
        <v>31175</v>
      </c>
      <c r="H41">
        <v>1</v>
      </c>
      <c r="I41">
        <v>54172</v>
      </c>
      <c r="J41">
        <v>1</v>
      </c>
      <c r="K41">
        <v>34187</v>
      </c>
      <c r="L41">
        <v>1</v>
      </c>
      <c r="M41">
        <v>43359</v>
      </c>
      <c r="N41" s="8">
        <f t="shared" si="2"/>
        <v>2262208</v>
      </c>
      <c r="O41" s="8">
        <f t="shared" si="3"/>
        <v>1529388</v>
      </c>
      <c r="P41" s="8">
        <f t="shared" si="4"/>
        <v>1973377.5</v>
      </c>
      <c r="Q41" s="8">
        <f t="shared" si="5"/>
        <v>124000</v>
      </c>
      <c r="R41" s="8">
        <f t="shared" si="6"/>
        <v>124000</v>
      </c>
      <c r="S41" s="8">
        <f t="shared" si="7"/>
        <v>124000</v>
      </c>
      <c r="T41" s="8">
        <f t="shared" si="8"/>
        <v>2386208</v>
      </c>
      <c r="U41" s="8">
        <f t="shared" si="9"/>
        <v>1653388</v>
      </c>
      <c r="V41" s="8">
        <f t="shared" si="10"/>
        <v>2097377.5</v>
      </c>
      <c r="W41">
        <v>10</v>
      </c>
      <c r="AM41">
        <v>1</v>
      </c>
      <c r="AN41">
        <v>40</v>
      </c>
      <c r="AO41" t="str">
        <f t="shared" si="21"/>
        <v>Q(1,40)</v>
      </c>
      <c r="AP41">
        <f t="shared" si="22"/>
        <v>54172</v>
      </c>
      <c r="AQ41" t="str">
        <f t="shared" si="23"/>
        <v>Y(1,40)</v>
      </c>
      <c r="AR41">
        <f t="shared" si="24"/>
        <v>1</v>
      </c>
      <c r="AT41">
        <f t="shared" si="25"/>
        <v>1</v>
      </c>
    </row>
    <row r="42" spans="1:46" x14ac:dyDescent="0.25">
      <c r="A42" s="55">
        <v>40</v>
      </c>
      <c r="B42">
        <v>52028</v>
      </c>
      <c r="C42">
        <v>33057</v>
      </c>
      <c r="D42">
        <v>44532</v>
      </c>
      <c r="E42">
        <v>35347</v>
      </c>
      <c r="F42">
        <v>24276</v>
      </c>
      <c r="G42">
        <v>31175</v>
      </c>
      <c r="H42">
        <v>1</v>
      </c>
      <c r="I42">
        <v>52028</v>
      </c>
      <c r="J42">
        <v>1</v>
      </c>
      <c r="K42">
        <v>33057</v>
      </c>
      <c r="L42">
        <v>1</v>
      </c>
      <c r="M42">
        <v>44532</v>
      </c>
      <c r="N42" s="8">
        <f t="shared" si="2"/>
        <v>2262208</v>
      </c>
      <c r="O42" s="8">
        <f t="shared" si="3"/>
        <v>1529388</v>
      </c>
      <c r="P42" s="8">
        <f t="shared" si="4"/>
        <v>1973377.5</v>
      </c>
      <c r="Q42" s="8">
        <f t="shared" si="5"/>
        <v>124000</v>
      </c>
      <c r="R42" s="8">
        <f t="shared" si="6"/>
        <v>124000</v>
      </c>
      <c r="S42" s="8">
        <f t="shared" si="7"/>
        <v>124000</v>
      </c>
      <c r="T42" s="8">
        <f t="shared" si="8"/>
        <v>2386208</v>
      </c>
      <c r="U42" s="8">
        <f t="shared" si="9"/>
        <v>1653388</v>
      </c>
      <c r="V42" s="8">
        <f t="shared" si="10"/>
        <v>2097377.5</v>
      </c>
      <c r="W42">
        <v>10</v>
      </c>
      <c r="AM42">
        <v>1</v>
      </c>
      <c r="AN42">
        <v>41</v>
      </c>
      <c r="AO42" t="str">
        <f t="shared" si="21"/>
        <v>Q(1,41)</v>
      </c>
      <c r="AP42">
        <f t="shared" si="22"/>
        <v>52028</v>
      </c>
      <c r="AQ42" t="str">
        <f t="shared" si="23"/>
        <v>Y(1,41)</v>
      </c>
      <c r="AR42">
        <f t="shared" si="24"/>
        <v>1</v>
      </c>
      <c r="AT42">
        <f t="shared" si="25"/>
        <v>1</v>
      </c>
    </row>
    <row r="43" spans="1:46" x14ac:dyDescent="0.25">
      <c r="A43" s="55">
        <v>41</v>
      </c>
      <c r="B43">
        <v>61532</v>
      </c>
      <c r="C43">
        <v>43813</v>
      </c>
      <c r="D43">
        <v>52570</v>
      </c>
      <c r="E43">
        <v>35347</v>
      </c>
      <c r="F43">
        <v>24276</v>
      </c>
      <c r="G43">
        <v>31175</v>
      </c>
      <c r="H43">
        <v>1</v>
      </c>
      <c r="I43">
        <v>61532</v>
      </c>
      <c r="J43">
        <v>1</v>
      </c>
      <c r="K43">
        <v>43813</v>
      </c>
      <c r="L43">
        <v>1</v>
      </c>
      <c r="M43">
        <v>52570</v>
      </c>
      <c r="N43" s="8">
        <f t="shared" si="2"/>
        <v>2262208</v>
      </c>
      <c r="O43" s="8">
        <f t="shared" si="3"/>
        <v>1529388</v>
      </c>
      <c r="P43" s="8">
        <f t="shared" si="4"/>
        <v>1973377.5</v>
      </c>
      <c r="Q43" s="8">
        <f t="shared" si="5"/>
        <v>124000</v>
      </c>
      <c r="R43" s="8">
        <f t="shared" si="6"/>
        <v>124000</v>
      </c>
      <c r="S43" s="8">
        <f t="shared" si="7"/>
        <v>124000</v>
      </c>
      <c r="T43" s="8">
        <f t="shared" si="8"/>
        <v>2386208</v>
      </c>
      <c r="U43" s="8">
        <f t="shared" si="9"/>
        <v>1653388</v>
      </c>
      <c r="V43" s="8">
        <f t="shared" si="10"/>
        <v>2097377.5</v>
      </c>
      <c r="W43">
        <v>10</v>
      </c>
      <c r="AM43">
        <v>1</v>
      </c>
      <c r="AN43">
        <v>42</v>
      </c>
      <c r="AO43" t="str">
        <f t="shared" si="21"/>
        <v>Q(1,42)</v>
      </c>
      <c r="AP43">
        <f t="shared" si="22"/>
        <v>61532</v>
      </c>
      <c r="AQ43" t="str">
        <f t="shared" si="23"/>
        <v>Y(1,42)</v>
      </c>
      <c r="AR43">
        <f t="shared" si="24"/>
        <v>1</v>
      </c>
      <c r="AT43">
        <f t="shared" si="25"/>
        <v>1</v>
      </c>
    </row>
    <row r="44" spans="1:46" x14ac:dyDescent="0.25">
      <c r="A44" s="55">
        <v>42</v>
      </c>
      <c r="B44">
        <v>0</v>
      </c>
      <c r="C44">
        <v>0</v>
      </c>
      <c r="D44">
        <v>0</v>
      </c>
      <c r="E44">
        <v>35347</v>
      </c>
      <c r="F44">
        <v>24276</v>
      </c>
      <c r="G44">
        <v>31175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 s="8">
        <f t="shared" si="2"/>
        <v>2262208</v>
      </c>
      <c r="O44" s="8">
        <f t="shared" si="3"/>
        <v>1529388</v>
      </c>
      <c r="P44" s="8">
        <f t="shared" si="4"/>
        <v>1973377.5</v>
      </c>
      <c r="Q44" s="8">
        <f t="shared" si="5"/>
        <v>0</v>
      </c>
      <c r="R44" s="8">
        <f t="shared" si="6"/>
        <v>0</v>
      </c>
      <c r="S44" s="8">
        <f t="shared" si="7"/>
        <v>0</v>
      </c>
      <c r="T44" s="8">
        <f t="shared" si="8"/>
        <v>2262208</v>
      </c>
      <c r="U44" s="8">
        <f t="shared" si="9"/>
        <v>1529388</v>
      </c>
      <c r="V44" s="8">
        <f t="shared" si="10"/>
        <v>1973377.5</v>
      </c>
      <c r="W44">
        <v>10</v>
      </c>
      <c r="AM44">
        <v>1</v>
      </c>
      <c r="AN44">
        <v>43</v>
      </c>
      <c r="AO44" t="str">
        <f t="shared" si="21"/>
        <v>Q(1,43)</v>
      </c>
      <c r="AP44">
        <f t="shared" si="22"/>
        <v>0</v>
      </c>
      <c r="AQ44" t="str">
        <f t="shared" si="23"/>
        <v>Y(1,43)</v>
      </c>
      <c r="AR44">
        <f t="shared" si="24"/>
        <v>0</v>
      </c>
      <c r="AT44">
        <f t="shared" si="25"/>
        <v>0</v>
      </c>
    </row>
    <row r="45" spans="1:46" x14ac:dyDescent="0.25">
      <c r="A45" s="55">
        <v>43</v>
      </c>
      <c r="B45">
        <v>61927</v>
      </c>
      <c r="C45">
        <v>40208</v>
      </c>
      <c r="D45">
        <v>57274</v>
      </c>
      <c r="E45">
        <v>35347</v>
      </c>
      <c r="F45">
        <v>24276</v>
      </c>
      <c r="G45">
        <v>31175</v>
      </c>
      <c r="H45">
        <v>1</v>
      </c>
      <c r="I45">
        <v>61927</v>
      </c>
      <c r="J45">
        <v>1</v>
      </c>
      <c r="K45">
        <v>40208</v>
      </c>
      <c r="L45">
        <v>1</v>
      </c>
      <c r="M45">
        <v>57274</v>
      </c>
      <c r="N45" s="8">
        <f t="shared" si="2"/>
        <v>2262208</v>
      </c>
      <c r="O45" s="8">
        <f t="shared" si="3"/>
        <v>1529388</v>
      </c>
      <c r="P45" s="8">
        <f t="shared" si="4"/>
        <v>1973377.5</v>
      </c>
      <c r="Q45" s="8">
        <f t="shared" si="5"/>
        <v>124000</v>
      </c>
      <c r="R45" s="8">
        <f t="shared" si="6"/>
        <v>124000</v>
      </c>
      <c r="S45" s="8">
        <f t="shared" si="7"/>
        <v>124000</v>
      </c>
      <c r="T45" s="8">
        <f t="shared" si="8"/>
        <v>2386208</v>
      </c>
      <c r="U45" s="8">
        <f t="shared" si="9"/>
        <v>1653388</v>
      </c>
      <c r="V45" s="8">
        <f t="shared" si="10"/>
        <v>2097377.5</v>
      </c>
      <c r="W45">
        <v>11</v>
      </c>
      <c r="AM45">
        <v>1</v>
      </c>
      <c r="AN45">
        <v>44</v>
      </c>
      <c r="AO45" t="str">
        <f t="shared" si="21"/>
        <v>Q(1,44)</v>
      </c>
      <c r="AP45">
        <f t="shared" si="22"/>
        <v>61927</v>
      </c>
      <c r="AQ45" t="str">
        <f t="shared" si="23"/>
        <v>Y(1,44)</v>
      </c>
      <c r="AR45">
        <f t="shared" si="24"/>
        <v>1</v>
      </c>
      <c r="AT45">
        <f t="shared" si="25"/>
        <v>1</v>
      </c>
    </row>
    <row r="46" spans="1:46" x14ac:dyDescent="0.25">
      <c r="A46" s="55">
        <v>44</v>
      </c>
      <c r="B46">
        <v>85593</v>
      </c>
      <c r="C46">
        <v>61836</v>
      </c>
      <c r="D46">
        <v>74796</v>
      </c>
      <c r="E46">
        <v>35347</v>
      </c>
      <c r="F46">
        <v>24276</v>
      </c>
      <c r="G46">
        <v>31175</v>
      </c>
      <c r="H46">
        <v>1</v>
      </c>
      <c r="I46">
        <v>85593</v>
      </c>
      <c r="J46">
        <v>1</v>
      </c>
      <c r="K46">
        <v>61836</v>
      </c>
      <c r="L46">
        <v>1</v>
      </c>
      <c r="M46">
        <v>74796</v>
      </c>
      <c r="N46" s="8">
        <f t="shared" si="2"/>
        <v>2262208</v>
      </c>
      <c r="O46" s="8">
        <f t="shared" si="3"/>
        <v>1529388</v>
      </c>
      <c r="P46" s="8">
        <f t="shared" si="4"/>
        <v>1973377.5</v>
      </c>
      <c r="Q46" s="8">
        <f t="shared" si="5"/>
        <v>124000</v>
      </c>
      <c r="R46" s="8">
        <f t="shared" si="6"/>
        <v>124000</v>
      </c>
      <c r="S46" s="8">
        <f t="shared" si="7"/>
        <v>124000</v>
      </c>
      <c r="T46" s="8">
        <f t="shared" si="8"/>
        <v>2386208</v>
      </c>
      <c r="U46" s="8">
        <f t="shared" si="9"/>
        <v>1653388</v>
      </c>
      <c r="V46" s="8">
        <f t="shared" si="10"/>
        <v>2097377.5</v>
      </c>
      <c r="W46">
        <v>11</v>
      </c>
      <c r="AM46">
        <v>1</v>
      </c>
      <c r="AN46">
        <v>45</v>
      </c>
      <c r="AO46" t="str">
        <f t="shared" si="21"/>
        <v>Q(1,45)</v>
      </c>
      <c r="AP46">
        <f t="shared" si="22"/>
        <v>85593</v>
      </c>
      <c r="AQ46" t="str">
        <f t="shared" si="23"/>
        <v>Y(1,45)</v>
      </c>
      <c r="AR46">
        <f t="shared" si="24"/>
        <v>1</v>
      </c>
      <c r="AT46">
        <f t="shared" si="25"/>
        <v>1</v>
      </c>
    </row>
    <row r="47" spans="1:46" x14ac:dyDescent="0.25">
      <c r="A47" s="55">
        <v>45</v>
      </c>
      <c r="B47">
        <v>93031</v>
      </c>
      <c r="C47">
        <v>59463</v>
      </c>
      <c r="D47">
        <v>80061</v>
      </c>
      <c r="E47">
        <v>35347</v>
      </c>
      <c r="F47">
        <v>24276</v>
      </c>
      <c r="G47">
        <v>31175</v>
      </c>
      <c r="H47">
        <v>1</v>
      </c>
      <c r="I47">
        <v>93031</v>
      </c>
      <c r="J47">
        <v>1</v>
      </c>
      <c r="K47">
        <v>59463</v>
      </c>
      <c r="L47">
        <v>1</v>
      </c>
      <c r="M47">
        <v>80061</v>
      </c>
      <c r="N47" s="8">
        <f t="shared" si="2"/>
        <v>2262208</v>
      </c>
      <c r="O47" s="8">
        <f t="shared" si="3"/>
        <v>1529388</v>
      </c>
      <c r="P47" s="8">
        <f t="shared" si="4"/>
        <v>1973377.5</v>
      </c>
      <c r="Q47" s="8">
        <f t="shared" si="5"/>
        <v>124000</v>
      </c>
      <c r="R47" s="8">
        <f t="shared" si="6"/>
        <v>124000</v>
      </c>
      <c r="S47" s="8">
        <f t="shared" si="7"/>
        <v>124000</v>
      </c>
      <c r="T47" s="8">
        <f t="shared" si="8"/>
        <v>2386208</v>
      </c>
      <c r="U47" s="8">
        <f t="shared" si="9"/>
        <v>1653388</v>
      </c>
      <c r="V47" s="8">
        <f t="shared" si="10"/>
        <v>2097377.5</v>
      </c>
      <c r="W47">
        <v>11</v>
      </c>
      <c r="AM47">
        <v>1</v>
      </c>
      <c r="AN47">
        <v>46</v>
      </c>
      <c r="AO47" t="str">
        <f t="shared" si="21"/>
        <v>Q(1,46)</v>
      </c>
      <c r="AP47">
        <f t="shared" si="22"/>
        <v>93031</v>
      </c>
      <c r="AQ47" t="str">
        <f t="shared" si="23"/>
        <v>Y(1,46)</v>
      </c>
      <c r="AR47">
        <f t="shared" si="24"/>
        <v>1</v>
      </c>
      <c r="AT47">
        <f t="shared" si="25"/>
        <v>1</v>
      </c>
    </row>
    <row r="48" spans="1:46" x14ac:dyDescent="0.25">
      <c r="A48" s="55">
        <v>46</v>
      </c>
      <c r="B48">
        <v>80819</v>
      </c>
      <c r="C48">
        <v>53116</v>
      </c>
      <c r="D48">
        <v>67780</v>
      </c>
      <c r="E48">
        <v>35347</v>
      </c>
      <c r="F48">
        <v>24276</v>
      </c>
      <c r="G48">
        <v>31175</v>
      </c>
      <c r="H48">
        <v>1</v>
      </c>
      <c r="I48">
        <v>80819</v>
      </c>
      <c r="J48">
        <v>1</v>
      </c>
      <c r="K48">
        <v>53116</v>
      </c>
      <c r="L48">
        <v>1</v>
      </c>
      <c r="M48">
        <v>67780</v>
      </c>
      <c r="N48" s="8">
        <f t="shared" si="2"/>
        <v>2262208</v>
      </c>
      <c r="O48" s="8">
        <f t="shared" si="3"/>
        <v>1529388</v>
      </c>
      <c r="P48" s="8">
        <f t="shared" si="4"/>
        <v>1973377.5</v>
      </c>
      <c r="Q48" s="8">
        <f t="shared" si="5"/>
        <v>124000</v>
      </c>
      <c r="R48" s="8">
        <f t="shared" si="6"/>
        <v>124000</v>
      </c>
      <c r="S48" s="8">
        <f t="shared" si="7"/>
        <v>124000</v>
      </c>
      <c r="T48" s="8">
        <f t="shared" si="8"/>
        <v>2386208</v>
      </c>
      <c r="U48" s="8">
        <f t="shared" si="9"/>
        <v>1653388</v>
      </c>
      <c r="V48" s="8">
        <f t="shared" si="10"/>
        <v>2097377.5</v>
      </c>
      <c r="W48">
        <v>11</v>
      </c>
      <c r="AM48">
        <v>1</v>
      </c>
      <c r="AN48">
        <v>47</v>
      </c>
      <c r="AO48" t="str">
        <f t="shared" si="21"/>
        <v>Q(1,47)</v>
      </c>
      <c r="AP48">
        <f t="shared" si="22"/>
        <v>80819</v>
      </c>
      <c r="AQ48" t="str">
        <f t="shared" si="23"/>
        <v>Y(1,47)</v>
      </c>
      <c r="AR48">
        <f t="shared" si="24"/>
        <v>1</v>
      </c>
      <c r="AT48">
        <f t="shared" si="25"/>
        <v>1</v>
      </c>
    </row>
    <row r="49" spans="1:46" x14ac:dyDescent="0.25">
      <c r="A49" s="55">
        <v>47</v>
      </c>
      <c r="B49">
        <v>0</v>
      </c>
      <c r="C49">
        <v>0</v>
      </c>
      <c r="D49">
        <v>0</v>
      </c>
      <c r="E49">
        <v>35347</v>
      </c>
      <c r="F49">
        <v>24276</v>
      </c>
      <c r="G49">
        <v>31175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 s="8">
        <f t="shared" si="2"/>
        <v>2262208</v>
      </c>
      <c r="O49" s="8">
        <f t="shared" si="3"/>
        <v>1529388</v>
      </c>
      <c r="P49" s="8">
        <f t="shared" si="4"/>
        <v>1973377.5</v>
      </c>
      <c r="Q49" s="8">
        <f t="shared" si="5"/>
        <v>0</v>
      </c>
      <c r="R49" s="8">
        <f t="shared" si="6"/>
        <v>0</v>
      </c>
      <c r="S49" s="8">
        <f t="shared" si="7"/>
        <v>0</v>
      </c>
      <c r="T49" s="8">
        <f t="shared" si="8"/>
        <v>2262208</v>
      </c>
      <c r="U49" s="8">
        <f t="shared" si="9"/>
        <v>1529388</v>
      </c>
      <c r="V49" s="8">
        <f t="shared" si="10"/>
        <v>1973377.5</v>
      </c>
      <c r="W49">
        <v>11</v>
      </c>
      <c r="AM49">
        <v>1</v>
      </c>
      <c r="AN49">
        <v>48</v>
      </c>
      <c r="AO49" t="str">
        <f t="shared" si="21"/>
        <v>Q(1,48)</v>
      </c>
      <c r="AP49">
        <f t="shared" si="22"/>
        <v>0</v>
      </c>
      <c r="AQ49" t="str">
        <f t="shared" si="23"/>
        <v>Y(1,48)</v>
      </c>
      <c r="AR49">
        <f t="shared" si="24"/>
        <v>0</v>
      </c>
      <c r="AT49">
        <f t="shared" si="25"/>
        <v>0</v>
      </c>
    </row>
    <row r="50" spans="1:46" x14ac:dyDescent="0.25">
      <c r="A50" s="55">
        <v>48</v>
      </c>
      <c r="B50">
        <v>0</v>
      </c>
      <c r="C50">
        <v>0</v>
      </c>
      <c r="D50">
        <v>0</v>
      </c>
      <c r="E50">
        <v>35347</v>
      </c>
      <c r="F50">
        <v>24276</v>
      </c>
      <c r="G50">
        <v>31175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 s="8">
        <f t="shared" si="2"/>
        <v>2262208</v>
      </c>
      <c r="O50" s="8">
        <f t="shared" si="3"/>
        <v>1529388</v>
      </c>
      <c r="P50" s="8">
        <f t="shared" si="4"/>
        <v>1973377.5</v>
      </c>
      <c r="Q50" s="8">
        <f t="shared" si="5"/>
        <v>0</v>
      </c>
      <c r="R50" s="8">
        <f t="shared" si="6"/>
        <v>0</v>
      </c>
      <c r="S50" s="8">
        <f t="shared" si="7"/>
        <v>0</v>
      </c>
      <c r="T50" s="8">
        <f t="shared" si="8"/>
        <v>2262208</v>
      </c>
      <c r="U50" s="8">
        <f t="shared" si="9"/>
        <v>1529388</v>
      </c>
      <c r="V50" s="8">
        <f t="shared" si="10"/>
        <v>1973377.5</v>
      </c>
      <c r="W50">
        <v>12</v>
      </c>
      <c r="AM50">
        <v>1</v>
      </c>
      <c r="AN50">
        <v>49</v>
      </c>
      <c r="AO50" t="str">
        <f t="shared" si="21"/>
        <v>Q(1,49)</v>
      </c>
      <c r="AP50">
        <f t="shared" si="22"/>
        <v>0</v>
      </c>
      <c r="AQ50" t="str">
        <f t="shared" si="23"/>
        <v>Y(1,49)</v>
      </c>
      <c r="AR50">
        <f t="shared" si="24"/>
        <v>0</v>
      </c>
      <c r="AT50">
        <f t="shared" si="25"/>
        <v>0</v>
      </c>
    </row>
    <row r="51" spans="1:46" x14ac:dyDescent="0.25">
      <c r="A51" s="55">
        <v>49</v>
      </c>
      <c r="B51">
        <v>62907</v>
      </c>
      <c r="C51">
        <v>43659</v>
      </c>
      <c r="D51">
        <v>54843</v>
      </c>
      <c r="E51">
        <v>35347</v>
      </c>
      <c r="F51">
        <v>24276</v>
      </c>
      <c r="G51">
        <v>31175</v>
      </c>
      <c r="H51">
        <v>1</v>
      </c>
      <c r="I51">
        <v>62907</v>
      </c>
      <c r="J51">
        <v>1</v>
      </c>
      <c r="K51">
        <v>43659</v>
      </c>
      <c r="L51">
        <v>1</v>
      </c>
      <c r="M51">
        <v>54843</v>
      </c>
      <c r="N51" s="8">
        <f t="shared" si="2"/>
        <v>2262208</v>
      </c>
      <c r="O51" s="8">
        <f t="shared" si="3"/>
        <v>1529388</v>
      </c>
      <c r="P51" s="8">
        <f t="shared" si="4"/>
        <v>1973377.5</v>
      </c>
      <c r="Q51" s="8">
        <f t="shared" si="5"/>
        <v>124000</v>
      </c>
      <c r="R51" s="8">
        <f t="shared" si="6"/>
        <v>124000</v>
      </c>
      <c r="S51" s="8">
        <f t="shared" si="7"/>
        <v>124000</v>
      </c>
      <c r="T51" s="8">
        <f t="shared" si="8"/>
        <v>2386208</v>
      </c>
      <c r="U51" s="8">
        <f t="shared" si="9"/>
        <v>1653388</v>
      </c>
      <c r="V51" s="8">
        <f t="shared" si="10"/>
        <v>2097377.5</v>
      </c>
      <c r="W51">
        <v>12</v>
      </c>
      <c r="AM51">
        <v>1</v>
      </c>
      <c r="AN51">
        <v>50</v>
      </c>
      <c r="AO51" t="str">
        <f t="shared" si="21"/>
        <v>Q(1,50)</v>
      </c>
      <c r="AP51">
        <f t="shared" si="22"/>
        <v>62907</v>
      </c>
      <c r="AQ51" t="str">
        <f t="shared" si="23"/>
        <v>Y(1,50)</v>
      </c>
      <c r="AR51">
        <f t="shared" si="24"/>
        <v>1</v>
      </c>
      <c r="AT51">
        <f t="shared" si="25"/>
        <v>1</v>
      </c>
    </row>
    <row r="52" spans="1:46" x14ac:dyDescent="0.25">
      <c r="A52" s="55">
        <v>50</v>
      </c>
      <c r="B52">
        <v>10352</v>
      </c>
      <c r="C52">
        <v>9437</v>
      </c>
      <c r="D52">
        <v>10063</v>
      </c>
      <c r="E52">
        <v>35347</v>
      </c>
      <c r="F52">
        <v>24276</v>
      </c>
      <c r="G52">
        <v>31175</v>
      </c>
      <c r="H52">
        <v>1</v>
      </c>
      <c r="I52">
        <v>10352</v>
      </c>
      <c r="J52">
        <v>1</v>
      </c>
      <c r="K52">
        <v>9437</v>
      </c>
      <c r="L52">
        <v>1</v>
      </c>
      <c r="M52">
        <v>10063</v>
      </c>
      <c r="N52" s="8">
        <f t="shared" si="2"/>
        <v>2262208</v>
      </c>
      <c r="O52" s="8">
        <f t="shared" si="3"/>
        <v>1529388</v>
      </c>
      <c r="P52" s="8">
        <f t="shared" si="4"/>
        <v>1973377.5</v>
      </c>
      <c r="Q52" s="8">
        <f t="shared" si="5"/>
        <v>124000</v>
      </c>
      <c r="R52" s="8">
        <f t="shared" si="6"/>
        <v>124000</v>
      </c>
      <c r="S52" s="8">
        <f t="shared" si="7"/>
        <v>124000</v>
      </c>
      <c r="T52" s="8">
        <f t="shared" si="8"/>
        <v>2386208</v>
      </c>
      <c r="U52" s="8">
        <f t="shared" si="9"/>
        <v>1653388</v>
      </c>
      <c r="V52" s="8">
        <f t="shared" si="10"/>
        <v>2097377.5</v>
      </c>
      <c r="W52">
        <v>12</v>
      </c>
      <c r="AM52">
        <v>1</v>
      </c>
      <c r="AN52">
        <v>51</v>
      </c>
      <c r="AO52" t="str">
        <f t="shared" si="21"/>
        <v>Q(1,51)</v>
      </c>
      <c r="AP52">
        <f t="shared" si="22"/>
        <v>10352</v>
      </c>
      <c r="AQ52" t="str">
        <f t="shared" si="23"/>
        <v>Y(1,51)</v>
      </c>
      <c r="AR52">
        <f t="shared" si="24"/>
        <v>1</v>
      </c>
      <c r="AT52">
        <f t="shared" si="25"/>
        <v>1</v>
      </c>
    </row>
    <row r="53" spans="1:46" x14ac:dyDescent="0.25">
      <c r="A53" s="55">
        <v>51</v>
      </c>
      <c r="B53">
        <v>0</v>
      </c>
      <c r="C53">
        <v>0</v>
      </c>
      <c r="D53">
        <v>0</v>
      </c>
      <c r="E53">
        <v>35347</v>
      </c>
      <c r="F53">
        <v>24276</v>
      </c>
      <c r="G53">
        <v>31175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 s="8">
        <f t="shared" si="2"/>
        <v>2262208</v>
      </c>
      <c r="O53" s="8">
        <f t="shared" si="3"/>
        <v>1529388</v>
      </c>
      <c r="P53" s="8">
        <f t="shared" si="4"/>
        <v>1973377.5</v>
      </c>
      <c r="Q53" s="8">
        <f t="shared" si="5"/>
        <v>0</v>
      </c>
      <c r="R53" s="8">
        <f t="shared" si="6"/>
        <v>0</v>
      </c>
      <c r="S53" s="8">
        <f t="shared" si="7"/>
        <v>0</v>
      </c>
      <c r="T53" s="8">
        <f t="shared" si="8"/>
        <v>2262208</v>
      </c>
      <c r="U53" s="8">
        <f t="shared" si="9"/>
        <v>1529388</v>
      </c>
      <c r="V53" s="8">
        <f t="shared" si="10"/>
        <v>1973377.5</v>
      </c>
      <c r="W53">
        <v>12</v>
      </c>
      <c r="X53" t="s">
        <v>194</v>
      </c>
      <c r="AM53">
        <v>1</v>
      </c>
      <c r="AN53">
        <v>52</v>
      </c>
      <c r="AO53" t="str">
        <f t="shared" si="21"/>
        <v>Q(1,52)</v>
      </c>
      <c r="AP53">
        <f t="shared" si="22"/>
        <v>0</v>
      </c>
      <c r="AQ53" t="str">
        <f t="shared" si="23"/>
        <v>Y(1,52)</v>
      </c>
      <c r="AR53">
        <f t="shared" si="24"/>
        <v>0</v>
      </c>
      <c r="AT53">
        <f t="shared" si="25"/>
        <v>0</v>
      </c>
    </row>
    <row r="54" spans="1:46" x14ac:dyDescent="0.25">
      <c r="N54" s="8">
        <f>SUM(N2:N53)</f>
        <v>116367104</v>
      </c>
      <c r="O54" s="8">
        <f t="shared" ref="O54:P54" si="44">SUM(O2:O53)</f>
        <v>81075456</v>
      </c>
      <c r="P54" s="8">
        <f t="shared" si="44"/>
        <v>103593045.3</v>
      </c>
      <c r="Q54" s="8">
        <f t="shared" ref="Q54:S54" si="45">SUM(Q2:Q53)</f>
        <v>5704000</v>
      </c>
      <c r="R54" s="8">
        <f t="shared" si="45"/>
        <v>5704000</v>
      </c>
      <c r="S54" s="8">
        <f t="shared" si="45"/>
        <v>5704000</v>
      </c>
      <c r="T54" s="8">
        <f>SUM(T2:T53)</f>
        <v>122071104</v>
      </c>
      <c r="U54" s="8">
        <f t="shared" ref="U54" si="46">SUM(U2:U53)</f>
        <v>86779456</v>
      </c>
      <c r="V54" s="8">
        <f t="shared" ref="V54" si="47">SUM(V2:V53)</f>
        <v>109297045.3</v>
      </c>
      <c r="X54" t="s">
        <v>195</v>
      </c>
      <c r="Z54">
        <f>H55+J55+L55</f>
        <v>138</v>
      </c>
      <c r="AM54">
        <v>2</v>
      </c>
      <c r="AN54">
        <v>1</v>
      </c>
      <c r="AO54" t="str">
        <f t="shared" si="21"/>
        <v>Q(2,1)</v>
      </c>
      <c r="AP54">
        <f>K2</f>
        <v>16114</v>
      </c>
      <c r="AQ54" t="str">
        <f t="shared" si="23"/>
        <v>Y(2,1)</v>
      </c>
      <c r="AR54">
        <f t="shared" si="24"/>
        <v>1</v>
      </c>
      <c r="AT54">
        <f t="shared" si="25"/>
        <v>1</v>
      </c>
    </row>
    <row r="55" spans="1:46" x14ac:dyDescent="0.25">
      <c r="A55" t="s">
        <v>34</v>
      </c>
      <c r="B55">
        <f>SUM(B2:B53)</f>
        <v>2999572</v>
      </c>
      <c r="C55">
        <f t="shared" ref="C55:M55" si="48">SUM(C2:C53)</f>
        <v>1953108</v>
      </c>
      <c r="D55">
        <f t="shared" si="48"/>
        <v>2542053</v>
      </c>
      <c r="E55">
        <f t="shared" si="48"/>
        <v>1818236</v>
      </c>
      <c r="F55">
        <f t="shared" si="48"/>
        <v>1286912</v>
      </c>
      <c r="G55">
        <f t="shared" si="48"/>
        <v>1636541</v>
      </c>
      <c r="H55">
        <f t="shared" si="48"/>
        <v>46</v>
      </c>
      <c r="I55">
        <f t="shared" si="48"/>
        <v>3019380</v>
      </c>
      <c r="J55">
        <f t="shared" si="48"/>
        <v>46</v>
      </c>
      <c r="K55">
        <f t="shared" si="48"/>
        <v>1928548</v>
      </c>
      <c r="L55">
        <f t="shared" si="48"/>
        <v>46</v>
      </c>
      <c r="M55">
        <f t="shared" si="48"/>
        <v>2526612</v>
      </c>
      <c r="X55" t="s">
        <v>193</v>
      </c>
      <c r="Z55">
        <v>124000</v>
      </c>
      <c r="AM55">
        <v>2</v>
      </c>
      <c r="AN55">
        <v>2</v>
      </c>
      <c r="AO55" t="str">
        <f t="shared" si="21"/>
        <v>Q(2,2)</v>
      </c>
      <c r="AP55">
        <f t="shared" ref="AP55:AP105" si="49">K3</f>
        <v>51131</v>
      </c>
      <c r="AQ55" t="str">
        <f t="shared" si="23"/>
        <v>Y(2,2)</v>
      </c>
      <c r="AR55">
        <f t="shared" si="24"/>
        <v>1</v>
      </c>
      <c r="AT55">
        <f t="shared" si="25"/>
        <v>1</v>
      </c>
    </row>
    <row r="56" spans="1:46" x14ac:dyDescent="0.25">
      <c r="X56" t="s">
        <v>196</v>
      </c>
      <c r="Z56" s="8">
        <f>Z54*Z55</f>
        <v>17112000</v>
      </c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M56">
        <v>2</v>
      </c>
      <c r="AN56">
        <v>3</v>
      </c>
      <c r="AO56" t="str">
        <f t="shared" si="21"/>
        <v>Q(2,3)</v>
      </c>
      <c r="AP56">
        <f t="shared" si="49"/>
        <v>50891</v>
      </c>
      <c r="AQ56" t="str">
        <f t="shared" si="23"/>
        <v>Y(2,3)</v>
      </c>
      <c r="AR56">
        <f t="shared" si="24"/>
        <v>1</v>
      </c>
      <c r="AT56">
        <f t="shared" si="25"/>
        <v>1</v>
      </c>
    </row>
    <row r="57" spans="1:46" x14ac:dyDescent="0.25">
      <c r="E57">
        <v>64</v>
      </c>
      <c r="F57">
        <v>63</v>
      </c>
      <c r="G57">
        <v>63.3</v>
      </c>
      <c r="AM57">
        <v>2</v>
      </c>
      <c r="AN57">
        <v>4</v>
      </c>
      <c r="AO57" t="str">
        <f t="shared" si="21"/>
        <v>Q(2,4)</v>
      </c>
      <c r="AP57">
        <f t="shared" si="49"/>
        <v>50057</v>
      </c>
      <c r="AQ57" t="str">
        <f t="shared" si="23"/>
        <v>Y(2,4)</v>
      </c>
      <c r="AR57">
        <f t="shared" si="24"/>
        <v>1</v>
      </c>
      <c r="AT57">
        <f t="shared" si="25"/>
        <v>1</v>
      </c>
    </row>
    <row r="58" spans="1:46" x14ac:dyDescent="0.25">
      <c r="E58" s="8">
        <f>E55*E57</f>
        <v>116367104</v>
      </c>
      <c r="F58" s="8">
        <f t="shared" ref="F58:G58" si="50">F55*F57</f>
        <v>81075456</v>
      </c>
      <c r="G58" s="8">
        <f t="shared" si="50"/>
        <v>103593045.3</v>
      </c>
      <c r="M58">
        <f>SUM(E2:G2)</f>
        <v>110991</v>
      </c>
      <c r="T58" s="8">
        <f>T54</f>
        <v>122071104</v>
      </c>
      <c r="U58" s="8">
        <f t="shared" ref="U58:V58" si="51">U54</f>
        <v>86779456</v>
      </c>
      <c r="V58" s="8">
        <f t="shared" si="51"/>
        <v>109297045.3</v>
      </c>
      <c r="AM58">
        <v>2</v>
      </c>
      <c r="AN58">
        <v>5</v>
      </c>
      <c r="AO58" t="str">
        <f t="shared" si="21"/>
        <v>Q(2,5)</v>
      </c>
      <c r="AP58">
        <f t="shared" si="49"/>
        <v>40959</v>
      </c>
      <c r="AQ58" t="str">
        <f t="shared" si="23"/>
        <v>Y(2,5)</v>
      </c>
      <c r="AR58">
        <f t="shared" si="24"/>
        <v>1</v>
      </c>
      <c r="AT58">
        <f t="shared" si="25"/>
        <v>1</v>
      </c>
    </row>
    <row r="59" spans="1:46" x14ac:dyDescent="0.25">
      <c r="AM59">
        <v>2</v>
      </c>
      <c r="AN59">
        <v>6</v>
      </c>
      <c r="AO59" t="str">
        <f t="shared" si="21"/>
        <v>Q(2,6)</v>
      </c>
      <c r="AP59">
        <f t="shared" si="49"/>
        <v>17493</v>
      </c>
      <c r="AQ59" t="str">
        <f t="shared" si="23"/>
        <v>Y(2,6)</v>
      </c>
      <c r="AR59">
        <f t="shared" si="24"/>
        <v>1</v>
      </c>
      <c r="AT59">
        <f t="shared" si="25"/>
        <v>1</v>
      </c>
    </row>
    <row r="60" spans="1:46" x14ac:dyDescent="0.25">
      <c r="E60" s="8">
        <f>SUM(E58:G58)</f>
        <v>301035605.30000001</v>
      </c>
      <c r="AM60">
        <v>2</v>
      </c>
      <c r="AN60">
        <v>7</v>
      </c>
      <c r="AO60" t="str">
        <f t="shared" si="21"/>
        <v>Q(2,7)</v>
      </c>
      <c r="AP60">
        <f t="shared" si="49"/>
        <v>0</v>
      </c>
      <c r="AQ60" t="str">
        <f t="shared" si="23"/>
        <v>Y(2,7)</v>
      </c>
      <c r="AR60">
        <f t="shared" si="24"/>
        <v>0</v>
      </c>
      <c r="AT60">
        <f t="shared" si="25"/>
        <v>0</v>
      </c>
    </row>
    <row r="61" spans="1:46" x14ac:dyDescent="0.25">
      <c r="X61" t="s">
        <v>98</v>
      </c>
      <c r="Z61" s="8">
        <f>Z56+E60</f>
        <v>318147605.30000001</v>
      </c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M61">
        <v>2</v>
      </c>
      <c r="AN61">
        <v>8</v>
      </c>
      <c r="AO61" t="str">
        <f t="shared" si="21"/>
        <v>Q(2,8)</v>
      </c>
      <c r="AP61">
        <f t="shared" si="49"/>
        <v>39083</v>
      </c>
      <c r="AQ61" t="str">
        <f t="shared" si="23"/>
        <v>Y(2,8)</v>
      </c>
      <c r="AR61">
        <f t="shared" si="24"/>
        <v>1</v>
      </c>
      <c r="AT61">
        <f t="shared" si="25"/>
        <v>1</v>
      </c>
    </row>
    <row r="62" spans="1:46" x14ac:dyDescent="0.25">
      <c r="AM62">
        <v>2</v>
      </c>
      <c r="AN62">
        <v>9</v>
      </c>
      <c r="AO62" t="str">
        <f t="shared" si="21"/>
        <v>Q(2,9)</v>
      </c>
      <c r="AP62">
        <f t="shared" si="49"/>
        <v>33855</v>
      </c>
      <c r="AQ62" t="str">
        <f t="shared" si="23"/>
        <v>Y(2,9)</v>
      </c>
      <c r="AR62">
        <f t="shared" si="24"/>
        <v>1</v>
      </c>
      <c r="AT62">
        <f t="shared" si="25"/>
        <v>1</v>
      </c>
    </row>
    <row r="63" spans="1:46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>
        <v>2</v>
      </c>
      <c r="AN63">
        <v>10</v>
      </c>
      <c r="AO63" t="str">
        <f t="shared" si="21"/>
        <v>Q(2,10)</v>
      </c>
      <c r="AP63">
        <f t="shared" si="49"/>
        <v>51537</v>
      </c>
      <c r="AQ63" t="str">
        <f t="shared" si="23"/>
        <v>Y(2,10)</v>
      </c>
      <c r="AR63">
        <f t="shared" si="24"/>
        <v>1</v>
      </c>
      <c r="AT63">
        <f t="shared" si="25"/>
        <v>1</v>
      </c>
    </row>
    <row r="64" spans="1:46" x14ac:dyDescent="0.25">
      <c r="B64" s="55" t="s">
        <v>181</v>
      </c>
      <c r="C64" s="55" t="s">
        <v>182</v>
      </c>
      <c r="D64" s="55" t="s">
        <v>183</v>
      </c>
      <c r="E64" s="55" t="s">
        <v>184</v>
      </c>
      <c r="F64" s="55" t="s">
        <v>185</v>
      </c>
      <c r="G64" s="55" t="s">
        <v>186</v>
      </c>
      <c r="H64" s="55" t="s">
        <v>187</v>
      </c>
      <c r="I64" s="55" t="s">
        <v>188</v>
      </c>
      <c r="J64" s="55" t="s">
        <v>189</v>
      </c>
      <c r="K64" s="55" t="s">
        <v>190</v>
      </c>
      <c r="L64" s="55" t="s">
        <v>191</v>
      </c>
      <c r="M64" s="55" t="s">
        <v>192</v>
      </c>
      <c r="N64" s="62"/>
      <c r="O64" s="62"/>
      <c r="P64" s="62"/>
      <c r="Q64" s="62"/>
      <c r="R64" s="62"/>
      <c r="S64" s="62"/>
      <c r="T64" s="62"/>
      <c r="U64" s="62"/>
      <c r="V64" s="62"/>
      <c r="AM64">
        <v>2</v>
      </c>
      <c r="AN64">
        <v>11</v>
      </c>
      <c r="AO64" t="str">
        <f t="shared" si="21"/>
        <v>Q(2,11)</v>
      </c>
      <c r="AP64">
        <f t="shared" si="49"/>
        <v>51295</v>
      </c>
      <c r="AQ64" t="str">
        <f t="shared" si="23"/>
        <v>Y(2,11)</v>
      </c>
      <c r="AR64">
        <f t="shared" si="24"/>
        <v>1</v>
      </c>
      <c r="AT64">
        <f t="shared" si="25"/>
        <v>1</v>
      </c>
    </row>
    <row r="65" spans="1:46" x14ac:dyDescent="0.25">
      <c r="A65" s="55">
        <v>0</v>
      </c>
      <c r="B65">
        <v>78239</v>
      </c>
      <c r="C65">
        <v>53016</v>
      </c>
      <c r="D65">
        <v>66456</v>
      </c>
      <c r="E65">
        <v>0</v>
      </c>
      <c r="F65">
        <v>0</v>
      </c>
      <c r="G65">
        <v>0</v>
      </c>
      <c r="H65">
        <v>1</v>
      </c>
      <c r="I65">
        <v>124560</v>
      </c>
      <c r="J65">
        <v>1</v>
      </c>
      <c r="K65">
        <v>83435</v>
      </c>
      <c r="L65">
        <v>1</v>
      </c>
      <c r="M65">
        <v>105707</v>
      </c>
      <c r="AM65">
        <v>2</v>
      </c>
      <c r="AN65">
        <v>12</v>
      </c>
      <c r="AO65" t="str">
        <f t="shared" si="21"/>
        <v>Q(2,12)</v>
      </c>
      <c r="AP65">
        <f t="shared" si="49"/>
        <v>7278</v>
      </c>
      <c r="AQ65" t="str">
        <f t="shared" si="23"/>
        <v>Y(2,12)</v>
      </c>
      <c r="AR65">
        <f t="shared" si="24"/>
        <v>1</v>
      </c>
      <c r="AT65">
        <f t="shared" si="25"/>
        <v>1</v>
      </c>
    </row>
    <row r="66" spans="1:46" x14ac:dyDescent="0.25">
      <c r="A66" s="55">
        <v>1</v>
      </c>
      <c r="B66">
        <v>74939</v>
      </c>
      <c r="C66">
        <v>54644</v>
      </c>
      <c r="D66">
        <v>66224</v>
      </c>
      <c r="E66">
        <v>46321</v>
      </c>
      <c r="F66">
        <v>30419</v>
      </c>
      <c r="G66">
        <v>39251</v>
      </c>
      <c r="H66">
        <v>1</v>
      </c>
      <c r="I66">
        <v>74939</v>
      </c>
      <c r="J66">
        <v>1</v>
      </c>
      <c r="K66">
        <v>54644</v>
      </c>
      <c r="L66">
        <v>1</v>
      </c>
      <c r="M66">
        <v>66224</v>
      </c>
      <c r="AM66">
        <v>2</v>
      </c>
      <c r="AN66">
        <v>13</v>
      </c>
      <c r="AO66" t="str">
        <f t="shared" si="21"/>
        <v>Q(2,13)</v>
      </c>
      <c r="AP66">
        <f t="shared" si="49"/>
        <v>39724</v>
      </c>
      <c r="AQ66" t="str">
        <f t="shared" si="23"/>
        <v>Y(2,13)</v>
      </c>
      <c r="AR66">
        <f t="shared" si="24"/>
        <v>1</v>
      </c>
      <c r="AT66">
        <f t="shared" si="25"/>
        <v>1</v>
      </c>
    </row>
    <row r="67" spans="1:46" x14ac:dyDescent="0.25">
      <c r="A67" s="55">
        <v>2</v>
      </c>
      <c r="B67">
        <v>77128</v>
      </c>
      <c r="C67">
        <v>54121</v>
      </c>
      <c r="D67">
        <v>66839</v>
      </c>
      <c r="E67">
        <v>46321</v>
      </c>
      <c r="F67">
        <v>30419</v>
      </c>
      <c r="G67">
        <v>39251</v>
      </c>
      <c r="H67">
        <v>1</v>
      </c>
      <c r="I67">
        <v>77128</v>
      </c>
      <c r="J67">
        <v>1</v>
      </c>
      <c r="K67">
        <v>54121</v>
      </c>
      <c r="L67">
        <v>1</v>
      </c>
      <c r="M67">
        <v>66839</v>
      </c>
      <c r="AM67">
        <v>2</v>
      </c>
      <c r="AN67">
        <v>14</v>
      </c>
      <c r="AO67" t="str">
        <f t="shared" ref="AO67:AO130" si="52">_xlfn.CONCAT("Q(",AM67,",",AN67,")")</f>
        <v>Q(2,14)</v>
      </c>
      <c r="AP67">
        <f t="shared" si="49"/>
        <v>47839</v>
      </c>
      <c r="AQ67" t="str">
        <f t="shared" ref="AQ67:AQ130" si="53">_xlfn.CONCAT("Y(",AM67,",",AN67,")")</f>
        <v>Y(2,14)</v>
      </c>
      <c r="AR67">
        <f t="shared" ref="AR67:AR130" si="54">IF(AP67=0,0,1)</f>
        <v>1</v>
      </c>
      <c r="AT67">
        <f t="shared" ref="AT67:AT130" si="55">IF(AP67=0,0,1)</f>
        <v>1</v>
      </c>
    </row>
    <row r="68" spans="1:46" x14ac:dyDescent="0.25">
      <c r="A68" s="55">
        <v>3</v>
      </c>
      <c r="B68">
        <v>75449</v>
      </c>
      <c r="C68">
        <v>55211</v>
      </c>
      <c r="D68">
        <v>66132</v>
      </c>
      <c r="E68">
        <v>46321</v>
      </c>
      <c r="F68">
        <v>30419</v>
      </c>
      <c r="G68">
        <v>39251</v>
      </c>
      <c r="H68">
        <v>1</v>
      </c>
      <c r="I68">
        <v>75449</v>
      </c>
      <c r="J68">
        <v>1</v>
      </c>
      <c r="K68">
        <v>55211</v>
      </c>
      <c r="L68">
        <v>1</v>
      </c>
      <c r="M68">
        <v>66132</v>
      </c>
      <c r="AM68">
        <v>2</v>
      </c>
      <c r="AN68">
        <v>15</v>
      </c>
      <c r="AO68" t="str">
        <f t="shared" si="52"/>
        <v>Q(2,15)</v>
      </c>
      <c r="AP68">
        <f t="shared" si="49"/>
        <v>41237</v>
      </c>
      <c r="AQ68" t="str">
        <f t="shared" si="53"/>
        <v>Y(2,15)</v>
      </c>
      <c r="AR68">
        <f t="shared" si="54"/>
        <v>1</v>
      </c>
      <c r="AT68">
        <f t="shared" si="55"/>
        <v>1</v>
      </c>
    </row>
    <row r="69" spans="1:46" x14ac:dyDescent="0.25">
      <c r="A69" s="55">
        <v>4</v>
      </c>
      <c r="B69">
        <v>76518</v>
      </c>
      <c r="C69">
        <v>54385</v>
      </c>
      <c r="D69">
        <v>65957</v>
      </c>
      <c r="E69">
        <v>46321</v>
      </c>
      <c r="F69">
        <v>30419</v>
      </c>
      <c r="G69">
        <v>39251</v>
      </c>
      <c r="H69">
        <v>1</v>
      </c>
      <c r="I69">
        <v>76518</v>
      </c>
      <c r="J69">
        <v>1</v>
      </c>
      <c r="K69">
        <v>54385</v>
      </c>
      <c r="L69">
        <v>1</v>
      </c>
      <c r="M69">
        <v>65957</v>
      </c>
      <c r="AM69">
        <v>2</v>
      </c>
      <c r="AN69">
        <v>16</v>
      </c>
      <c r="AO69" t="str">
        <f t="shared" si="52"/>
        <v>Q(2,16)</v>
      </c>
      <c r="AP69">
        <f t="shared" si="49"/>
        <v>55893</v>
      </c>
      <c r="AQ69" t="str">
        <f t="shared" si="53"/>
        <v>Y(2,16)</v>
      </c>
      <c r="AR69">
        <f t="shared" si="54"/>
        <v>1</v>
      </c>
      <c r="AT69">
        <f t="shared" si="55"/>
        <v>1</v>
      </c>
    </row>
    <row r="70" spans="1:46" x14ac:dyDescent="0.25">
      <c r="A70" s="55">
        <v>5</v>
      </c>
      <c r="B70">
        <v>76013</v>
      </c>
      <c r="C70">
        <v>56469</v>
      </c>
      <c r="D70">
        <v>65971</v>
      </c>
      <c r="E70">
        <v>46321</v>
      </c>
      <c r="F70">
        <v>30419</v>
      </c>
      <c r="G70">
        <v>39251</v>
      </c>
      <c r="H70">
        <v>1</v>
      </c>
      <c r="I70">
        <v>76013</v>
      </c>
      <c r="J70">
        <v>1</v>
      </c>
      <c r="K70">
        <v>56469</v>
      </c>
      <c r="L70">
        <v>1</v>
      </c>
      <c r="M70">
        <v>65971</v>
      </c>
      <c r="AM70">
        <v>2</v>
      </c>
      <c r="AN70">
        <v>17</v>
      </c>
      <c r="AO70" t="str">
        <f t="shared" si="52"/>
        <v>Q(2,17)</v>
      </c>
      <c r="AP70">
        <f t="shared" si="49"/>
        <v>52060</v>
      </c>
      <c r="AQ70" t="str">
        <f t="shared" si="53"/>
        <v>Y(2,17)</v>
      </c>
      <c r="AR70">
        <f t="shared" si="54"/>
        <v>1</v>
      </c>
      <c r="AT70">
        <f t="shared" si="55"/>
        <v>1</v>
      </c>
    </row>
    <row r="71" spans="1:46" x14ac:dyDescent="0.25">
      <c r="A71" s="55">
        <v>6</v>
      </c>
      <c r="B71">
        <v>63251</v>
      </c>
      <c r="C71">
        <v>46607</v>
      </c>
      <c r="D71">
        <v>55616</v>
      </c>
      <c r="E71">
        <v>46321</v>
      </c>
      <c r="F71">
        <v>30419</v>
      </c>
      <c r="G71">
        <v>39251</v>
      </c>
      <c r="H71">
        <v>1</v>
      </c>
      <c r="I71">
        <v>63251</v>
      </c>
      <c r="J71">
        <v>1</v>
      </c>
      <c r="K71">
        <v>46607</v>
      </c>
      <c r="L71">
        <v>1</v>
      </c>
      <c r="M71">
        <v>55616</v>
      </c>
      <c r="AM71">
        <v>2</v>
      </c>
      <c r="AN71">
        <v>18</v>
      </c>
      <c r="AO71" t="str">
        <f t="shared" si="52"/>
        <v>Q(2,18)</v>
      </c>
      <c r="AP71">
        <f t="shared" si="49"/>
        <v>34619</v>
      </c>
      <c r="AQ71" t="str">
        <f t="shared" si="53"/>
        <v>Y(2,18)</v>
      </c>
      <c r="AR71">
        <f t="shared" si="54"/>
        <v>1</v>
      </c>
      <c r="AT71">
        <f t="shared" si="55"/>
        <v>1</v>
      </c>
    </row>
    <row r="72" spans="1:46" x14ac:dyDescent="0.25">
      <c r="A72" s="55">
        <v>7</v>
      </c>
      <c r="B72">
        <v>75560</v>
      </c>
      <c r="C72">
        <v>57286</v>
      </c>
      <c r="D72">
        <v>65993</v>
      </c>
      <c r="E72">
        <v>46321</v>
      </c>
      <c r="F72">
        <v>30419</v>
      </c>
      <c r="G72">
        <v>39251</v>
      </c>
      <c r="H72">
        <v>1</v>
      </c>
      <c r="I72">
        <v>75560</v>
      </c>
      <c r="J72">
        <v>1</v>
      </c>
      <c r="K72">
        <v>57286</v>
      </c>
      <c r="L72">
        <v>1</v>
      </c>
      <c r="M72">
        <v>65993</v>
      </c>
      <c r="AM72">
        <v>2</v>
      </c>
      <c r="AN72">
        <v>19</v>
      </c>
      <c r="AO72" t="str">
        <f t="shared" si="52"/>
        <v>Q(2,19)</v>
      </c>
      <c r="AP72">
        <f t="shared" si="49"/>
        <v>51075</v>
      </c>
      <c r="AQ72" t="str">
        <f t="shared" si="53"/>
        <v>Y(2,19)</v>
      </c>
      <c r="AR72">
        <f t="shared" si="54"/>
        <v>1</v>
      </c>
      <c r="AT72">
        <f t="shared" si="55"/>
        <v>1</v>
      </c>
    </row>
    <row r="73" spans="1:46" x14ac:dyDescent="0.25">
      <c r="A73" s="55">
        <v>8</v>
      </c>
      <c r="B73">
        <v>75384</v>
      </c>
      <c r="C73">
        <v>56872</v>
      </c>
      <c r="D73">
        <v>66613</v>
      </c>
      <c r="E73">
        <v>46321</v>
      </c>
      <c r="F73">
        <v>30419</v>
      </c>
      <c r="G73">
        <v>39251</v>
      </c>
      <c r="H73">
        <v>1</v>
      </c>
      <c r="I73">
        <v>75384</v>
      </c>
      <c r="J73">
        <v>1</v>
      </c>
      <c r="K73">
        <v>56872</v>
      </c>
      <c r="L73">
        <v>1</v>
      </c>
      <c r="M73">
        <v>66613</v>
      </c>
      <c r="AM73">
        <v>2</v>
      </c>
      <c r="AN73">
        <v>20</v>
      </c>
      <c r="AO73" t="str">
        <f t="shared" si="52"/>
        <v>Q(2,20)</v>
      </c>
      <c r="AP73">
        <f t="shared" si="49"/>
        <v>42320</v>
      </c>
      <c r="AQ73" t="str">
        <f t="shared" si="53"/>
        <v>Y(2,20)</v>
      </c>
      <c r="AR73">
        <f t="shared" si="54"/>
        <v>1</v>
      </c>
      <c r="AT73">
        <f t="shared" si="55"/>
        <v>1</v>
      </c>
    </row>
    <row r="74" spans="1:46" x14ac:dyDescent="0.25">
      <c r="A74" s="55">
        <v>9</v>
      </c>
      <c r="B74">
        <v>75072</v>
      </c>
      <c r="C74">
        <v>58453</v>
      </c>
      <c r="D74">
        <v>66258</v>
      </c>
      <c r="E74">
        <v>46321</v>
      </c>
      <c r="F74">
        <v>30419</v>
      </c>
      <c r="G74">
        <v>39251</v>
      </c>
      <c r="H74">
        <v>1</v>
      </c>
      <c r="I74">
        <v>75072</v>
      </c>
      <c r="J74">
        <v>1</v>
      </c>
      <c r="K74">
        <v>58453</v>
      </c>
      <c r="L74">
        <v>1</v>
      </c>
      <c r="M74">
        <v>66258</v>
      </c>
      <c r="AM74">
        <v>2</v>
      </c>
      <c r="AN74">
        <v>21</v>
      </c>
      <c r="AO74" t="str">
        <f t="shared" si="52"/>
        <v>Q(2,21)</v>
      </c>
      <c r="AP74">
        <f t="shared" si="49"/>
        <v>43426</v>
      </c>
      <c r="AQ74" t="str">
        <f t="shared" si="53"/>
        <v>Y(2,21)</v>
      </c>
      <c r="AR74">
        <f t="shared" si="54"/>
        <v>1</v>
      </c>
      <c r="AT74">
        <f t="shared" si="55"/>
        <v>1</v>
      </c>
    </row>
    <row r="75" spans="1:46" x14ac:dyDescent="0.25">
      <c r="A75" s="55">
        <v>10</v>
      </c>
      <c r="B75">
        <v>74758</v>
      </c>
      <c r="C75">
        <v>58343</v>
      </c>
      <c r="D75">
        <v>66572</v>
      </c>
      <c r="E75">
        <v>46321</v>
      </c>
      <c r="F75">
        <v>30419</v>
      </c>
      <c r="G75">
        <v>39251</v>
      </c>
      <c r="H75">
        <v>1</v>
      </c>
      <c r="I75">
        <v>74758</v>
      </c>
      <c r="J75">
        <v>1</v>
      </c>
      <c r="K75">
        <v>58343</v>
      </c>
      <c r="L75">
        <v>1</v>
      </c>
      <c r="M75">
        <v>66572</v>
      </c>
      <c r="AM75">
        <v>2</v>
      </c>
      <c r="AN75">
        <v>22</v>
      </c>
      <c r="AO75" t="str">
        <f t="shared" si="52"/>
        <v>Q(2,22)</v>
      </c>
      <c r="AP75">
        <f t="shared" si="49"/>
        <v>0</v>
      </c>
      <c r="AQ75" t="str">
        <f t="shared" si="53"/>
        <v>Y(2,22)</v>
      </c>
      <c r="AR75">
        <f t="shared" si="54"/>
        <v>0</v>
      </c>
      <c r="AT75">
        <f t="shared" si="55"/>
        <v>0</v>
      </c>
    </row>
    <row r="76" spans="1:46" x14ac:dyDescent="0.25">
      <c r="A76" s="55">
        <v>11</v>
      </c>
      <c r="B76">
        <v>62522</v>
      </c>
      <c r="C76">
        <v>49147</v>
      </c>
      <c r="D76">
        <v>55309</v>
      </c>
      <c r="E76">
        <v>46321</v>
      </c>
      <c r="F76">
        <v>30419</v>
      </c>
      <c r="G76">
        <v>39251</v>
      </c>
      <c r="H76">
        <v>1</v>
      </c>
      <c r="I76">
        <v>62522</v>
      </c>
      <c r="J76">
        <v>1</v>
      </c>
      <c r="K76">
        <v>49147</v>
      </c>
      <c r="L76">
        <v>1</v>
      </c>
      <c r="M76">
        <v>55309</v>
      </c>
      <c r="AM76">
        <v>2</v>
      </c>
      <c r="AN76">
        <v>23</v>
      </c>
      <c r="AO76" t="str">
        <f t="shared" si="52"/>
        <v>Q(2,23)</v>
      </c>
      <c r="AP76">
        <f t="shared" si="49"/>
        <v>34239</v>
      </c>
      <c r="AQ76" t="str">
        <f t="shared" si="53"/>
        <v>Y(2,23)</v>
      </c>
      <c r="AR76">
        <f t="shared" si="54"/>
        <v>1</v>
      </c>
      <c r="AT76">
        <f t="shared" si="55"/>
        <v>1</v>
      </c>
    </row>
    <row r="77" spans="1:46" x14ac:dyDescent="0.25">
      <c r="AM77">
        <v>2</v>
      </c>
      <c r="AN77">
        <v>24</v>
      </c>
      <c r="AO77" t="str">
        <f t="shared" si="52"/>
        <v>Q(2,24)</v>
      </c>
      <c r="AP77">
        <f t="shared" si="49"/>
        <v>50602</v>
      </c>
      <c r="AQ77" t="str">
        <f t="shared" si="53"/>
        <v>Y(2,24)</v>
      </c>
      <c r="AR77">
        <f t="shared" si="54"/>
        <v>1</v>
      </c>
      <c r="AT77">
        <f t="shared" si="55"/>
        <v>1</v>
      </c>
    </row>
    <row r="78" spans="1:46" x14ac:dyDescent="0.25">
      <c r="AM78">
        <v>2</v>
      </c>
      <c r="AN78">
        <v>25</v>
      </c>
      <c r="AO78" t="str">
        <f t="shared" si="52"/>
        <v>Q(2,25)</v>
      </c>
      <c r="AP78">
        <f t="shared" si="49"/>
        <v>52677</v>
      </c>
      <c r="AQ78" t="str">
        <f t="shared" si="53"/>
        <v>Y(2,25)</v>
      </c>
      <c r="AR78">
        <f t="shared" si="54"/>
        <v>1</v>
      </c>
      <c r="AT78">
        <f t="shared" si="55"/>
        <v>1</v>
      </c>
    </row>
    <row r="79" spans="1:46" x14ac:dyDescent="0.25">
      <c r="AM79">
        <v>2</v>
      </c>
      <c r="AN79">
        <v>26</v>
      </c>
      <c r="AO79" t="str">
        <f t="shared" si="52"/>
        <v>Q(2,26)</v>
      </c>
      <c r="AP79">
        <f t="shared" si="49"/>
        <v>50607</v>
      </c>
      <c r="AQ79" t="str">
        <f t="shared" si="53"/>
        <v>Y(2,26)</v>
      </c>
      <c r="AR79">
        <f t="shared" si="54"/>
        <v>1</v>
      </c>
      <c r="AT79">
        <f t="shared" si="55"/>
        <v>1</v>
      </c>
    </row>
    <row r="80" spans="1:46" x14ac:dyDescent="0.25">
      <c r="AM80">
        <v>2</v>
      </c>
      <c r="AN80">
        <v>27</v>
      </c>
      <c r="AO80" t="str">
        <f t="shared" si="52"/>
        <v>Q(2,27)</v>
      </c>
      <c r="AP80">
        <f t="shared" si="49"/>
        <v>49279</v>
      </c>
      <c r="AQ80" t="str">
        <f t="shared" si="53"/>
        <v>Y(2,27)</v>
      </c>
      <c r="AR80">
        <f t="shared" si="54"/>
        <v>1</v>
      </c>
      <c r="AT80">
        <f t="shared" si="55"/>
        <v>1</v>
      </c>
    </row>
    <row r="81" spans="39:46" x14ac:dyDescent="0.25">
      <c r="AM81">
        <v>2</v>
      </c>
      <c r="AN81">
        <v>28</v>
      </c>
      <c r="AO81" t="str">
        <f t="shared" si="52"/>
        <v>Q(2,28)</v>
      </c>
      <c r="AP81">
        <f t="shared" si="49"/>
        <v>54836</v>
      </c>
      <c r="AQ81" t="str">
        <f t="shared" si="53"/>
        <v>Y(2,28)</v>
      </c>
      <c r="AR81">
        <f t="shared" si="54"/>
        <v>1</v>
      </c>
      <c r="AT81">
        <f t="shared" si="55"/>
        <v>1</v>
      </c>
    </row>
    <row r="82" spans="39:46" x14ac:dyDescent="0.25">
      <c r="AM82">
        <v>2</v>
      </c>
      <c r="AN82">
        <v>29</v>
      </c>
      <c r="AO82" t="str">
        <f t="shared" si="52"/>
        <v>Q(2,29)</v>
      </c>
      <c r="AP82">
        <f t="shared" si="49"/>
        <v>49361</v>
      </c>
      <c r="AQ82" t="str">
        <f t="shared" si="53"/>
        <v>Y(2,29)</v>
      </c>
      <c r="AR82">
        <f t="shared" si="54"/>
        <v>1</v>
      </c>
      <c r="AT82">
        <f t="shared" si="55"/>
        <v>1</v>
      </c>
    </row>
    <row r="83" spans="39:46" x14ac:dyDescent="0.25">
      <c r="AM83">
        <v>2</v>
      </c>
      <c r="AN83">
        <v>30</v>
      </c>
      <c r="AO83" t="str">
        <f t="shared" si="52"/>
        <v>Q(2,30)</v>
      </c>
      <c r="AP83">
        <f t="shared" si="49"/>
        <v>47358</v>
      </c>
      <c r="AQ83" t="str">
        <f t="shared" si="53"/>
        <v>Y(2,30)</v>
      </c>
      <c r="AR83">
        <f t="shared" si="54"/>
        <v>1</v>
      </c>
      <c r="AT83">
        <f t="shared" si="55"/>
        <v>1</v>
      </c>
    </row>
    <row r="84" spans="39:46" x14ac:dyDescent="0.25">
      <c r="AM84">
        <v>2</v>
      </c>
      <c r="AN84">
        <v>31</v>
      </c>
      <c r="AO84" t="str">
        <f t="shared" si="52"/>
        <v>Q(2,31)</v>
      </c>
      <c r="AP84">
        <f t="shared" si="49"/>
        <v>41629</v>
      </c>
      <c r="AQ84" t="str">
        <f t="shared" si="53"/>
        <v>Y(2,31)</v>
      </c>
      <c r="AR84">
        <f t="shared" si="54"/>
        <v>1</v>
      </c>
      <c r="AT84">
        <f t="shared" si="55"/>
        <v>1</v>
      </c>
    </row>
    <row r="85" spans="39:46" x14ac:dyDescent="0.25">
      <c r="AM85">
        <v>2</v>
      </c>
      <c r="AN85">
        <v>32</v>
      </c>
      <c r="AO85" t="str">
        <f t="shared" si="52"/>
        <v>Q(2,32)</v>
      </c>
      <c r="AP85">
        <f t="shared" si="49"/>
        <v>9183</v>
      </c>
      <c r="AQ85" t="str">
        <f t="shared" si="53"/>
        <v>Y(2,32)</v>
      </c>
      <c r="AR85">
        <f t="shared" si="54"/>
        <v>1</v>
      </c>
      <c r="AT85">
        <f t="shared" si="55"/>
        <v>1</v>
      </c>
    </row>
    <row r="86" spans="39:46" x14ac:dyDescent="0.25">
      <c r="AM86">
        <v>2</v>
      </c>
      <c r="AN86">
        <v>33</v>
      </c>
      <c r="AO86" t="str">
        <f t="shared" si="52"/>
        <v>Q(2,33)</v>
      </c>
      <c r="AP86">
        <f t="shared" si="49"/>
        <v>32963</v>
      </c>
      <c r="AQ86" t="str">
        <f t="shared" si="53"/>
        <v>Y(2,33)</v>
      </c>
      <c r="AR86">
        <f t="shared" si="54"/>
        <v>1</v>
      </c>
      <c r="AT86">
        <f t="shared" si="55"/>
        <v>1</v>
      </c>
    </row>
    <row r="87" spans="39:46" x14ac:dyDescent="0.25">
      <c r="AM87">
        <v>2</v>
      </c>
      <c r="AN87">
        <v>34</v>
      </c>
      <c r="AO87" t="str">
        <f t="shared" si="52"/>
        <v>Q(2,34)</v>
      </c>
      <c r="AP87">
        <f t="shared" si="49"/>
        <v>8382</v>
      </c>
      <c r="AQ87" t="str">
        <f t="shared" si="53"/>
        <v>Y(2,34)</v>
      </c>
      <c r="AR87">
        <f t="shared" si="54"/>
        <v>1</v>
      </c>
      <c r="AT87">
        <f t="shared" si="55"/>
        <v>1</v>
      </c>
    </row>
    <row r="88" spans="39:46" x14ac:dyDescent="0.25">
      <c r="AM88">
        <v>2</v>
      </c>
      <c r="AN88">
        <v>35</v>
      </c>
      <c r="AO88" t="str">
        <f t="shared" si="52"/>
        <v>Q(2,35)</v>
      </c>
      <c r="AP88">
        <f t="shared" si="49"/>
        <v>42611</v>
      </c>
      <c r="AQ88" t="str">
        <f t="shared" si="53"/>
        <v>Y(2,35)</v>
      </c>
      <c r="AR88">
        <f t="shared" si="54"/>
        <v>1</v>
      </c>
      <c r="AT88">
        <f t="shared" si="55"/>
        <v>1</v>
      </c>
    </row>
    <row r="89" spans="39:46" x14ac:dyDescent="0.25">
      <c r="AM89">
        <v>2</v>
      </c>
      <c r="AN89">
        <v>36</v>
      </c>
      <c r="AO89" t="str">
        <f t="shared" si="52"/>
        <v>Q(2,36)</v>
      </c>
      <c r="AP89">
        <f t="shared" si="49"/>
        <v>51390</v>
      </c>
      <c r="AQ89" t="str">
        <f t="shared" si="53"/>
        <v>Y(2,36)</v>
      </c>
      <c r="AR89">
        <f t="shared" si="54"/>
        <v>1</v>
      </c>
      <c r="AT89">
        <f t="shared" si="55"/>
        <v>1</v>
      </c>
    </row>
    <row r="90" spans="39:46" x14ac:dyDescent="0.25">
      <c r="AM90">
        <v>2</v>
      </c>
      <c r="AN90">
        <v>37</v>
      </c>
      <c r="AO90" t="str">
        <f t="shared" si="52"/>
        <v>Q(2,37)</v>
      </c>
      <c r="AP90">
        <f t="shared" si="49"/>
        <v>51233</v>
      </c>
      <c r="AQ90" t="str">
        <f t="shared" si="53"/>
        <v>Y(2,37)</v>
      </c>
      <c r="AR90">
        <f t="shared" si="54"/>
        <v>1</v>
      </c>
      <c r="AT90">
        <f t="shared" si="55"/>
        <v>1</v>
      </c>
    </row>
    <row r="91" spans="39:46" x14ac:dyDescent="0.25">
      <c r="AM91">
        <v>2</v>
      </c>
      <c r="AN91">
        <v>38</v>
      </c>
      <c r="AO91" t="str">
        <f t="shared" si="52"/>
        <v>Q(2,38)</v>
      </c>
      <c r="AP91">
        <f t="shared" si="49"/>
        <v>51436</v>
      </c>
      <c r="AQ91" t="str">
        <f t="shared" si="53"/>
        <v>Y(2,38)</v>
      </c>
      <c r="AR91">
        <f t="shared" si="54"/>
        <v>1</v>
      </c>
      <c r="AT91">
        <f t="shared" si="55"/>
        <v>1</v>
      </c>
    </row>
    <row r="92" spans="39:46" x14ac:dyDescent="0.25">
      <c r="AM92">
        <v>2</v>
      </c>
      <c r="AN92">
        <v>39</v>
      </c>
      <c r="AO92" t="str">
        <f t="shared" si="52"/>
        <v>Q(2,39)</v>
      </c>
      <c r="AP92">
        <f t="shared" si="49"/>
        <v>54100</v>
      </c>
      <c r="AQ92" t="str">
        <f t="shared" si="53"/>
        <v>Y(2,39)</v>
      </c>
      <c r="AR92">
        <f t="shared" si="54"/>
        <v>1</v>
      </c>
      <c r="AT92">
        <f t="shared" si="55"/>
        <v>1</v>
      </c>
    </row>
    <row r="93" spans="39:46" x14ac:dyDescent="0.25">
      <c r="AM93">
        <v>2</v>
      </c>
      <c r="AN93">
        <v>40</v>
      </c>
      <c r="AO93" t="str">
        <f t="shared" si="52"/>
        <v>Q(2,40)</v>
      </c>
      <c r="AP93">
        <f t="shared" si="49"/>
        <v>34187</v>
      </c>
      <c r="AQ93" t="str">
        <f t="shared" si="53"/>
        <v>Y(2,40)</v>
      </c>
      <c r="AR93">
        <f t="shared" si="54"/>
        <v>1</v>
      </c>
      <c r="AT93">
        <f t="shared" si="55"/>
        <v>1</v>
      </c>
    </row>
    <row r="94" spans="39:46" x14ac:dyDescent="0.25">
      <c r="AM94">
        <v>2</v>
      </c>
      <c r="AN94">
        <v>41</v>
      </c>
      <c r="AO94" t="str">
        <f t="shared" si="52"/>
        <v>Q(2,41)</v>
      </c>
      <c r="AP94">
        <f t="shared" si="49"/>
        <v>33057</v>
      </c>
      <c r="AQ94" t="str">
        <f t="shared" si="53"/>
        <v>Y(2,41)</v>
      </c>
      <c r="AR94">
        <f t="shared" si="54"/>
        <v>1</v>
      </c>
      <c r="AT94">
        <f t="shared" si="55"/>
        <v>1</v>
      </c>
    </row>
    <row r="95" spans="39:46" x14ac:dyDescent="0.25">
      <c r="AM95">
        <v>2</v>
      </c>
      <c r="AN95">
        <v>42</v>
      </c>
      <c r="AO95" t="str">
        <f t="shared" si="52"/>
        <v>Q(2,42)</v>
      </c>
      <c r="AP95">
        <f t="shared" si="49"/>
        <v>43813</v>
      </c>
      <c r="AQ95" t="str">
        <f t="shared" si="53"/>
        <v>Y(2,42)</v>
      </c>
      <c r="AR95">
        <f t="shared" si="54"/>
        <v>1</v>
      </c>
      <c r="AT95">
        <f t="shared" si="55"/>
        <v>1</v>
      </c>
    </row>
    <row r="96" spans="39:46" x14ac:dyDescent="0.25">
      <c r="AM96">
        <v>2</v>
      </c>
      <c r="AN96">
        <v>43</v>
      </c>
      <c r="AO96" t="str">
        <f t="shared" si="52"/>
        <v>Q(2,43)</v>
      </c>
      <c r="AP96">
        <f t="shared" si="49"/>
        <v>0</v>
      </c>
      <c r="AQ96" t="str">
        <f t="shared" si="53"/>
        <v>Y(2,43)</v>
      </c>
      <c r="AR96">
        <f t="shared" si="54"/>
        <v>0</v>
      </c>
      <c r="AT96">
        <f t="shared" si="55"/>
        <v>0</v>
      </c>
    </row>
    <row r="97" spans="39:46" x14ac:dyDescent="0.25">
      <c r="AM97">
        <v>2</v>
      </c>
      <c r="AN97">
        <v>44</v>
      </c>
      <c r="AO97" t="str">
        <f t="shared" si="52"/>
        <v>Q(2,44)</v>
      </c>
      <c r="AP97">
        <f t="shared" si="49"/>
        <v>40208</v>
      </c>
      <c r="AQ97" t="str">
        <f t="shared" si="53"/>
        <v>Y(2,44)</v>
      </c>
      <c r="AR97">
        <f t="shared" si="54"/>
        <v>1</v>
      </c>
      <c r="AT97">
        <f t="shared" si="55"/>
        <v>1</v>
      </c>
    </row>
    <row r="98" spans="39:46" x14ac:dyDescent="0.25">
      <c r="AM98">
        <v>2</v>
      </c>
      <c r="AN98">
        <v>45</v>
      </c>
      <c r="AO98" t="str">
        <f t="shared" si="52"/>
        <v>Q(2,45)</v>
      </c>
      <c r="AP98">
        <f t="shared" si="49"/>
        <v>61836</v>
      </c>
      <c r="AQ98" t="str">
        <f t="shared" si="53"/>
        <v>Y(2,45)</v>
      </c>
      <c r="AR98">
        <f t="shared" si="54"/>
        <v>1</v>
      </c>
      <c r="AT98">
        <f t="shared" si="55"/>
        <v>1</v>
      </c>
    </row>
    <row r="99" spans="39:46" x14ac:dyDescent="0.25">
      <c r="AM99">
        <v>2</v>
      </c>
      <c r="AN99">
        <v>46</v>
      </c>
      <c r="AO99" t="str">
        <f t="shared" si="52"/>
        <v>Q(2,46)</v>
      </c>
      <c r="AP99">
        <f t="shared" si="49"/>
        <v>59463</v>
      </c>
      <c r="AQ99" t="str">
        <f t="shared" si="53"/>
        <v>Y(2,46)</v>
      </c>
      <c r="AR99">
        <f t="shared" si="54"/>
        <v>1</v>
      </c>
      <c r="AT99">
        <f t="shared" si="55"/>
        <v>1</v>
      </c>
    </row>
    <row r="100" spans="39:46" x14ac:dyDescent="0.25">
      <c r="AM100">
        <v>2</v>
      </c>
      <c r="AN100">
        <v>47</v>
      </c>
      <c r="AO100" t="str">
        <f t="shared" si="52"/>
        <v>Q(2,47)</v>
      </c>
      <c r="AP100">
        <f t="shared" si="49"/>
        <v>53116</v>
      </c>
      <c r="AQ100" t="str">
        <f t="shared" si="53"/>
        <v>Y(2,47)</v>
      </c>
      <c r="AR100">
        <f t="shared" si="54"/>
        <v>1</v>
      </c>
      <c r="AT100">
        <f t="shared" si="55"/>
        <v>1</v>
      </c>
    </row>
    <row r="101" spans="39:46" x14ac:dyDescent="0.25">
      <c r="AM101">
        <v>2</v>
      </c>
      <c r="AN101">
        <v>48</v>
      </c>
      <c r="AO101" t="str">
        <f t="shared" si="52"/>
        <v>Q(2,48)</v>
      </c>
      <c r="AP101">
        <f t="shared" si="49"/>
        <v>0</v>
      </c>
      <c r="AQ101" t="str">
        <f t="shared" si="53"/>
        <v>Y(2,48)</v>
      </c>
      <c r="AR101">
        <f t="shared" si="54"/>
        <v>0</v>
      </c>
      <c r="AT101">
        <f t="shared" si="55"/>
        <v>0</v>
      </c>
    </row>
    <row r="102" spans="39:46" x14ac:dyDescent="0.25">
      <c r="AM102">
        <v>2</v>
      </c>
      <c r="AN102">
        <v>49</v>
      </c>
      <c r="AO102" t="str">
        <f t="shared" si="52"/>
        <v>Q(2,49)</v>
      </c>
      <c r="AP102">
        <f t="shared" si="49"/>
        <v>0</v>
      </c>
      <c r="AQ102" t="str">
        <f t="shared" si="53"/>
        <v>Y(2,49)</v>
      </c>
      <c r="AR102">
        <f t="shared" si="54"/>
        <v>0</v>
      </c>
      <c r="AT102">
        <f t="shared" si="55"/>
        <v>0</v>
      </c>
    </row>
    <row r="103" spans="39:46" x14ac:dyDescent="0.25">
      <c r="AM103">
        <v>2</v>
      </c>
      <c r="AN103">
        <v>50</v>
      </c>
      <c r="AO103" t="str">
        <f t="shared" si="52"/>
        <v>Q(2,50)</v>
      </c>
      <c r="AP103">
        <f t="shared" si="49"/>
        <v>43659</v>
      </c>
      <c r="AQ103" t="str">
        <f t="shared" si="53"/>
        <v>Y(2,50)</v>
      </c>
      <c r="AR103">
        <f t="shared" si="54"/>
        <v>1</v>
      </c>
      <c r="AT103">
        <f t="shared" si="55"/>
        <v>1</v>
      </c>
    </row>
    <row r="104" spans="39:46" x14ac:dyDescent="0.25">
      <c r="AM104">
        <v>2</v>
      </c>
      <c r="AN104">
        <v>51</v>
      </c>
      <c r="AO104" t="str">
        <f t="shared" si="52"/>
        <v>Q(2,51)</v>
      </c>
      <c r="AP104">
        <f t="shared" si="49"/>
        <v>9437</v>
      </c>
      <c r="AQ104" t="str">
        <f t="shared" si="53"/>
        <v>Y(2,51)</v>
      </c>
      <c r="AR104">
        <f t="shared" si="54"/>
        <v>1</v>
      </c>
      <c r="AT104">
        <f t="shared" si="55"/>
        <v>1</v>
      </c>
    </row>
    <row r="105" spans="39:46" x14ac:dyDescent="0.25">
      <c r="AM105">
        <v>2</v>
      </c>
      <c r="AN105">
        <v>52</v>
      </c>
      <c r="AO105" t="str">
        <f t="shared" si="52"/>
        <v>Q(2,52)</v>
      </c>
      <c r="AP105">
        <f t="shared" si="49"/>
        <v>0</v>
      </c>
      <c r="AQ105" t="str">
        <f t="shared" si="53"/>
        <v>Y(2,52)</v>
      </c>
      <c r="AR105">
        <f t="shared" si="54"/>
        <v>0</v>
      </c>
      <c r="AT105">
        <f t="shared" si="55"/>
        <v>0</v>
      </c>
    </row>
    <row r="106" spans="39:46" x14ac:dyDescent="0.25">
      <c r="AM106">
        <v>3</v>
      </c>
      <c r="AN106">
        <v>1</v>
      </c>
      <c r="AO106" t="str">
        <f t="shared" si="52"/>
        <v>Q(3,1)</v>
      </c>
      <c r="AP106">
        <f>M2</f>
        <v>39656</v>
      </c>
      <c r="AQ106" t="str">
        <f t="shared" si="53"/>
        <v>Y(3,1)</v>
      </c>
      <c r="AR106">
        <f t="shared" si="54"/>
        <v>1</v>
      </c>
      <c r="AT106">
        <f t="shared" si="55"/>
        <v>1</v>
      </c>
    </row>
    <row r="107" spans="39:46" x14ac:dyDescent="0.25">
      <c r="AM107">
        <v>3</v>
      </c>
      <c r="AN107">
        <v>2</v>
      </c>
      <c r="AO107" t="str">
        <f t="shared" si="52"/>
        <v>Q(3,2)</v>
      </c>
      <c r="AP107">
        <f t="shared" ref="AP107:AP157" si="56">M3</f>
        <v>65982</v>
      </c>
      <c r="AQ107" t="str">
        <f t="shared" si="53"/>
        <v>Y(3,2)</v>
      </c>
      <c r="AR107">
        <f t="shared" si="54"/>
        <v>1</v>
      </c>
      <c r="AT107">
        <f t="shared" si="55"/>
        <v>1</v>
      </c>
    </row>
    <row r="108" spans="39:46" x14ac:dyDescent="0.25">
      <c r="AM108">
        <v>3</v>
      </c>
      <c r="AN108">
        <v>3</v>
      </c>
      <c r="AO108" t="str">
        <f t="shared" si="52"/>
        <v>Q(3,3)</v>
      </c>
      <c r="AP108">
        <f t="shared" si="56"/>
        <v>63460</v>
      </c>
      <c r="AQ108" t="str">
        <f t="shared" si="53"/>
        <v>Y(3,3)</v>
      </c>
      <c r="AR108">
        <f t="shared" si="54"/>
        <v>1</v>
      </c>
      <c r="AT108">
        <f t="shared" si="55"/>
        <v>1</v>
      </c>
    </row>
    <row r="109" spans="39:46" x14ac:dyDescent="0.25">
      <c r="AM109">
        <v>3</v>
      </c>
      <c r="AN109">
        <v>4</v>
      </c>
      <c r="AO109" t="str">
        <f t="shared" si="52"/>
        <v>Q(3,4)</v>
      </c>
      <c r="AP109">
        <f t="shared" si="56"/>
        <v>66582</v>
      </c>
      <c r="AQ109" t="str">
        <f t="shared" si="53"/>
        <v>Y(3,4)</v>
      </c>
      <c r="AR109">
        <f t="shared" si="54"/>
        <v>1</v>
      </c>
      <c r="AT109">
        <f t="shared" si="55"/>
        <v>1</v>
      </c>
    </row>
    <row r="110" spans="39:46" x14ac:dyDescent="0.25">
      <c r="AM110">
        <v>3</v>
      </c>
      <c r="AN110">
        <v>5</v>
      </c>
      <c r="AO110" t="str">
        <f t="shared" si="52"/>
        <v>Q(3,5)</v>
      </c>
      <c r="AP110">
        <f t="shared" si="56"/>
        <v>56036</v>
      </c>
      <c r="AQ110" t="str">
        <f t="shared" si="53"/>
        <v>Y(3,5)</v>
      </c>
      <c r="AR110">
        <f t="shared" si="54"/>
        <v>1</v>
      </c>
      <c r="AT110">
        <f t="shared" si="55"/>
        <v>1</v>
      </c>
    </row>
    <row r="111" spans="39:46" x14ac:dyDescent="0.25">
      <c r="AM111">
        <v>3</v>
      </c>
      <c r="AN111">
        <v>6</v>
      </c>
      <c r="AO111" t="str">
        <f t="shared" si="52"/>
        <v>Q(3,6)</v>
      </c>
      <c r="AP111">
        <f t="shared" si="56"/>
        <v>22884</v>
      </c>
      <c r="AQ111" t="str">
        <f t="shared" si="53"/>
        <v>Y(3,6)</v>
      </c>
      <c r="AR111">
        <f t="shared" si="54"/>
        <v>1</v>
      </c>
      <c r="AT111">
        <f t="shared" si="55"/>
        <v>1</v>
      </c>
    </row>
    <row r="112" spans="39:46" x14ac:dyDescent="0.25">
      <c r="AM112">
        <v>3</v>
      </c>
      <c r="AN112">
        <v>7</v>
      </c>
      <c r="AO112" t="str">
        <f t="shared" si="52"/>
        <v>Q(3,7)</v>
      </c>
      <c r="AP112">
        <f t="shared" si="56"/>
        <v>0</v>
      </c>
      <c r="AQ112" t="str">
        <f t="shared" si="53"/>
        <v>Y(3,7)</v>
      </c>
      <c r="AR112">
        <f t="shared" si="54"/>
        <v>0</v>
      </c>
      <c r="AT112">
        <f t="shared" si="55"/>
        <v>0</v>
      </c>
    </row>
    <row r="113" spans="39:46" x14ac:dyDescent="0.25">
      <c r="AM113">
        <v>3</v>
      </c>
      <c r="AN113">
        <v>8</v>
      </c>
      <c r="AO113" t="str">
        <f t="shared" si="52"/>
        <v>Q(3,8)</v>
      </c>
      <c r="AP113">
        <f t="shared" si="56"/>
        <v>56131</v>
      </c>
      <c r="AQ113" t="str">
        <f t="shared" si="53"/>
        <v>Y(3,8)</v>
      </c>
      <c r="AR113">
        <f t="shared" si="54"/>
        <v>1</v>
      </c>
      <c r="AT113">
        <f t="shared" si="55"/>
        <v>1</v>
      </c>
    </row>
    <row r="114" spans="39:46" x14ac:dyDescent="0.25">
      <c r="AM114">
        <v>3</v>
      </c>
      <c r="AN114">
        <v>9</v>
      </c>
      <c r="AO114" t="str">
        <f t="shared" si="52"/>
        <v>Q(3,9)</v>
      </c>
      <c r="AP114">
        <f t="shared" si="56"/>
        <v>45111</v>
      </c>
      <c r="AQ114" t="str">
        <f t="shared" si="53"/>
        <v>Y(3,9)</v>
      </c>
      <c r="AR114">
        <f t="shared" si="54"/>
        <v>1</v>
      </c>
      <c r="AT114">
        <f t="shared" si="55"/>
        <v>1</v>
      </c>
    </row>
    <row r="115" spans="39:46" x14ac:dyDescent="0.25">
      <c r="AM115">
        <v>3</v>
      </c>
      <c r="AN115">
        <v>10</v>
      </c>
      <c r="AO115" t="str">
        <f t="shared" si="52"/>
        <v>Q(3,10)</v>
      </c>
      <c r="AP115">
        <f t="shared" si="56"/>
        <v>64566</v>
      </c>
      <c r="AQ115" t="str">
        <f t="shared" si="53"/>
        <v>Y(3,10)</v>
      </c>
      <c r="AR115">
        <f t="shared" si="54"/>
        <v>1</v>
      </c>
      <c r="AT115">
        <f t="shared" si="55"/>
        <v>1</v>
      </c>
    </row>
    <row r="116" spans="39:46" x14ac:dyDescent="0.25">
      <c r="AM116">
        <v>3</v>
      </c>
      <c r="AN116">
        <v>11</v>
      </c>
      <c r="AO116" t="str">
        <f t="shared" si="52"/>
        <v>Q(3,11)</v>
      </c>
      <c r="AP116">
        <f t="shared" si="56"/>
        <v>63615</v>
      </c>
      <c r="AQ116" t="str">
        <f t="shared" si="53"/>
        <v>Y(3,11)</v>
      </c>
      <c r="AR116">
        <f t="shared" si="54"/>
        <v>1</v>
      </c>
      <c r="AT116">
        <f t="shared" si="55"/>
        <v>1</v>
      </c>
    </row>
    <row r="117" spans="39:46" x14ac:dyDescent="0.25">
      <c r="AM117">
        <v>3</v>
      </c>
      <c r="AN117">
        <v>12</v>
      </c>
      <c r="AO117" t="str">
        <f t="shared" si="52"/>
        <v>Q(3,12)</v>
      </c>
      <c r="AP117">
        <f t="shared" si="56"/>
        <v>11195</v>
      </c>
      <c r="AQ117" t="str">
        <f t="shared" si="53"/>
        <v>Y(3,12)</v>
      </c>
      <c r="AR117">
        <f t="shared" si="54"/>
        <v>1</v>
      </c>
      <c r="AT117">
        <f t="shared" si="55"/>
        <v>1</v>
      </c>
    </row>
    <row r="118" spans="39:46" x14ac:dyDescent="0.25">
      <c r="AM118">
        <v>3</v>
      </c>
      <c r="AN118">
        <v>13</v>
      </c>
      <c r="AO118" t="str">
        <f t="shared" si="52"/>
        <v>Q(3,13)</v>
      </c>
      <c r="AP118">
        <f t="shared" si="56"/>
        <v>56680</v>
      </c>
      <c r="AQ118" t="str">
        <f t="shared" si="53"/>
        <v>Y(3,13)</v>
      </c>
      <c r="AR118">
        <f t="shared" si="54"/>
        <v>1</v>
      </c>
      <c r="AT118">
        <f t="shared" si="55"/>
        <v>1</v>
      </c>
    </row>
    <row r="119" spans="39:46" x14ac:dyDescent="0.25">
      <c r="AM119">
        <v>3</v>
      </c>
      <c r="AN119">
        <v>14</v>
      </c>
      <c r="AO119" t="str">
        <f t="shared" si="52"/>
        <v>Q(3,14)</v>
      </c>
      <c r="AP119">
        <f t="shared" si="56"/>
        <v>65027</v>
      </c>
      <c r="AQ119" t="str">
        <f t="shared" si="53"/>
        <v>Y(3,14)</v>
      </c>
      <c r="AR119">
        <f t="shared" si="54"/>
        <v>1</v>
      </c>
      <c r="AT119">
        <f t="shared" si="55"/>
        <v>1</v>
      </c>
    </row>
    <row r="120" spans="39:46" x14ac:dyDescent="0.25">
      <c r="AM120">
        <v>3</v>
      </c>
      <c r="AN120">
        <v>15</v>
      </c>
      <c r="AO120" t="str">
        <f t="shared" si="52"/>
        <v>Q(3,15)</v>
      </c>
      <c r="AP120">
        <f t="shared" si="56"/>
        <v>53174</v>
      </c>
      <c r="AQ120" t="str">
        <f t="shared" si="53"/>
        <v>Y(3,15)</v>
      </c>
      <c r="AR120">
        <f t="shared" si="54"/>
        <v>1</v>
      </c>
      <c r="AT120">
        <f t="shared" si="55"/>
        <v>1</v>
      </c>
    </row>
    <row r="121" spans="39:46" x14ac:dyDescent="0.25">
      <c r="AM121">
        <v>3</v>
      </c>
      <c r="AN121">
        <v>16</v>
      </c>
      <c r="AO121" t="str">
        <f t="shared" si="52"/>
        <v>Q(3,16)</v>
      </c>
      <c r="AP121">
        <f t="shared" si="56"/>
        <v>63563</v>
      </c>
      <c r="AQ121" t="str">
        <f t="shared" si="53"/>
        <v>Y(3,16)</v>
      </c>
      <c r="AR121">
        <f t="shared" si="54"/>
        <v>1</v>
      </c>
      <c r="AT121">
        <f t="shared" si="55"/>
        <v>1</v>
      </c>
    </row>
    <row r="122" spans="39:46" x14ac:dyDescent="0.25">
      <c r="AM122">
        <v>3</v>
      </c>
      <c r="AN122">
        <v>17</v>
      </c>
      <c r="AO122" t="str">
        <f t="shared" si="52"/>
        <v>Q(3,17)</v>
      </c>
      <c r="AP122">
        <f t="shared" si="56"/>
        <v>72396</v>
      </c>
      <c r="AQ122" t="str">
        <f t="shared" si="53"/>
        <v>Y(3,17)</v>
      </c>
      <c r="AR122">
        <f t="shared" si="54"/>
        <v>1</v>
      </c>
      <c r="AT122">
        <f t="shared" si="55"/>
        <v>1</v>
      </c>
    </row>
    <row r="123" spans="39:46" x14ac:dyDescent="0.25">
      <c r="AM123">
        <v>3</v>
      </c>
      <c r="AN123">
        <v>18</v>
      </c>
      <c r="AO123" t="str">
        <f t="shared" si="52"/>
        <v>Q(3,18)</v>
      </c>
      <c r="AP123">
        <f t="shared" si="56"/>
        <v>46687</v>
      </c>
      <c r="AQ123" t="str">
        <f t="shared" si="53"/>
        <v>Y(3,18)</v>
      </c>
      <c r="AR123">
        <f t="shared" si="54"/>
        <v>1</v>
      </c>
      <c r="AT123">
        <f t="shared" si="55"/>
        <v>1</v>
      </c>
    </row>
    <row r="124" spans="39:46" x14ac:dyDescent="0.25">
      <c r="AM124">
        <v>3</v>
      </c>
      <c r="AN124">
        <v>19</v>
      </c>
      <c r="AO124" t="str">
        <f t="shared" si="52"/>
        <v>Q(3,19)</v>
      </c>
      <c r="AP124">
        <f t="shared" si="56"/>
        <v>68330</v>
      </c>
      <c r="AQ124" t="str">
        <f t="shared" si="53"/>
        <v>Y(3,19)</v>
      </c>
      <c r="AR124">
        <f t="shared" si="54"/>
        <v>1</v>
      </c>
      <c r="AT124">
        <f t="shared" si="55"/>
        <v>1</v>
      </c>
    </row>
    <row r="125" spans="39:46" x14ac:dyDescent="0.25">
      <c r="AM125">
        <v>3</v>
      </c>
      <c r="AN125">
        <v>20</v>
      </c>
      <c r="AO125" t="str">
        <f t="shared" si="52"/>
        <v>Q(3,20)</v>
      </c>
      <c r="AP125">
        <f t="shared" si="56"/>
        <v>56572</v>
      </c>
      <c r="AQ125" t="str">
        <f t="shared" si="53"/>
        <v>Y(3,20)</v>
      </c>
      <c r="AR125">
        <f t="shared" si="54"/>
        <v>1</v>
      </c>
      <c r="AT125">
        <f t="shared" si="55"/>
        <v>1</v>
      </c>
    </row>
    <row r="126" spans="39:46" x14ac:dyDescent="0.25">
      <c r="AM126">
        <v>3</v>
      </c>
      <c r="AN126">
        <v>21</v>
      </c>
      <c r="AO126" t="str">
        <f t="shared" si="52"/>
        <v>Q(3,21)</v>
      </c>
      <c r="AP126">
        <f t="shared" si="56"/>
        <v>52457</v>
      </c>
      <c r="AQ126" t="str">
        <f t="shared" si="53"/>
        <v>Y(3,21)</v>
      </c>
      <c r="AR126">
        <f t="shared" si="54"/>
        <v>1</v>
      </c>
      <c r="AT126">
        <f t="shared" si="55"/>
        <v>1</v>
      </c>
    </row>
    <row r="127" spans="39:46" x14ac:dyDescent="0.25">
      <c r="AM127">
        <v>3</v>
      </c>
      <c r="AN127">
        <v>22</v>
      </c>
      <c r="AO127" t="str">
        <f t="shared" si="52"/>
        <v>Q(3,22)</v>
      </c>
      <c r="AP127">
        <f t="shared" si="56"/>
        <v>0</v>
      </c>
      <c r="AQ127" t="str">
        <f t="shared" si="53"/>
        <v>Y(3,22)</v>
      </c>
      <c r="AR127">
        <f t="shared" si="54"/>
        <v>0</v>
      </c>
      <c r="AT127">
        <f t="shared" si="55"/>
        <v>0</v>
      </c>
    </row>
    <row r="128" spans="39:46" x14ac:dyDescent="0.25">
      <c r="AM128">
        <v>3</v>
      </c>
      <c r="AN128">
        <v>23</v>
      </c>
      <c r="AO128" t="str">
        <f t="shared" si="52"/>
        <v>Q(3,23)</v>
      </c>
      <c r="AP128">
        <f t="shared" si="56"/>
        <v>42632</v>
      </c>
      <c r="AQ128" t="str">
        <f t="shared" si="53"/>
        <v>Y(3,23)</v>
      </c>
      <c r="AR128">
        <f t="shared" si="54"/>
        <v>1</v>
      </c>
      <c r="AT128">
        <f t="shared" si="55"/>
        <v>1</v>
      </c>
    </row>
    <row r="129" spans="39:46" x14ac:dyDescent="0.25">
      <c r="AM129">
        <v>3</v>
      </c>
      <c r="AN129">
        <v>24</v>
      </c>
      <c r="AO129" t="str">
        <f t="shared" si="52"/>
        <v>Q(3,24)</v>
      </c>
      <c r="AP129">
        <f t="shared" si="56"/>
        <v>66535</v>
      </c>
      <c r="AQ129" t="str">
        <f t="shared" si="53"/>
        <v>Y(3,24)</v>
      </c>
      <c r="AR129">
        <f t="shared" si="54"/>
        <v>1</v>
      </c>
      <c r="AT129">
        <f t="shared" si="55"/>
        <v>1</v>
      </c>
    </row>
    <row r="130" spans="39:46" x14ac:dyDescent="0.25">
      <c r="AM130">
        <v>3</v>
      </c>
      <c r="AN130">
        <v>25</v>
      </c>
      <c r="AO130" t="str">
        <f t="shared" si="52"/>
        <v>Q(3,25)</v>
      </c>
      <c r="AP130">
        <f t="shared" si="56"/>
        <v>68198</v>
      </c>
      <c r="AQ130" t="str">
        <f t="shared" si="53"/>
        <v>Y(3,25)</v>
      </c>
      <c r="AR130">
        <f t="shared" si="54"/>
        <v>1</v>
      </c>
      <c r="AT130">
        <f t="shared" si="55"/>
        <v>1</v>
      </c>
    </row>
    <row r="131" spans="39:46" x14ac:dyDescent="0.25">
      <c r="AM131">
        <v>3</v>
      </c>
      <c r="AN131">
        <v>26</v>
      </c>
      <c r="AO131" t="str">
        <f t="shared" ref="AO131:AO194" si="57">_xlfn.CONCAT("Q(",AM131,",",AN131,")")</f>
        <v>Q(3,26)</v>
      </c>
      <c r="AP131">
        <f t="shared" si="56"/>
        <v>65421</v>
      </c>
      <c r="AQ131" t="str">
        <f t="shared" ref="AQ131:AQ194" si="58">_xlfn.CONCAT("Y(",AM131,",",AN131,")")</f>
        <v>Y(3,26)</v>
      </c>
      <c r="AR131">
        <f t="shared" ref="AR131:AR194" si="59">IF(AP131=0,0,1)</f>
        <v>1</v>
      </c>
      <c r="AT131">
        <f t="shared" ref="AT131:AT194" si="60">IF(AP131=0,0,1)</f>
        <v>1</v>
      </c>
    </row>
    <row r="132" spans="39:46" x14ac:dyDescent="0.25">
      <c r="AM132">
        <v>3</v>
      </c>
      <c r="AN132">
        <v>27</v>
      </c>
      <c r="AO132" t="str">
        <f t="shared" si="57"/>
        <v>Q(3,27)</v>
      </c>
      <c r="AP132">
        <f t="shared" si="56"/>
        <v>63670</v>
      </c>
      <c r="AQ132" t="str">
        <f t="shared" si="58"/>
        <v>Y(3,27)</v>
      </c>
      <c r="AR132">
        <f t="shared" si="59"/>
        <v>1</v>
      </c>
      <c r="AT132">
        <f t="shared" si="60"/>
        <v>1</v>
      </c>
    </row>
    <row r="133" spans="39:46" x14ac:dyDescent="0.25">
      <c r="AM133">
        <v>3</v>
      </c>
      <c r="AN133">
        <v>28</v>
      </c>
      <c r="AO133" t="str">
        <f t="shared" si="57"/>
        <v>Q(3,28)</v>
      </c>
      <c r="AP133">
        <f t="shared" si="56"/>
        <v>62963</v>
      </c>
      <c r="AQ133" t="str">
        <f t="shared" si="58"/>
        <v>Y(3,28)</v>
      </c>
      <c r="AR133">
        <f t="shared" si="59"/>
        <v>1</v>
      </c>
      <c r="AT133">
        <f t="shared" si="60"/>
        <v>1</v>
      </c>
    </row>
    <row r="134" spans="39:46" x14ac:dyDescent="0.25">
      <c r="AM134">
        <v>3</v>
      </c>
      <c r="AN134">
        <v>29</v>
      </c>
      <c r="AO134" t="str">
        <f t="shared" si="57"/>
        <v>Q(3,29)</v>
      </c>
      <c r="AP134">
        <f t="shared" si="56"/>
        <v>65480</v>
      </c>
      <c r="AQ134" t="str">
        <f t="shared" si="58"/>
        <v>Y(3,29)</v>
      </c>
      <c r="AR134">
        <f t="shared" si="59"/>
        <v>1</v>
      </c>
      <c r="AT134">
        <f t="shared" si="60"/>
        <v>1</v>
      </c>
    </row>
    <row r="135" spans="39:46" x14ac:dyDescent="0.25">
      <c r="AM135">
        <v>3</v>
      </c>
      <c r="AN135">
        <v>30</v>
      </c>
      <c r="AO135" t="str">
        <f t="shared" si="57"/>
        <v>Q(3,30)</v>
      </c>
      <c r="AP135">
        <f t="shared" si="56"/>
        <v>65693</v>
      </c>
      <c r="AQ135" t="str">
        <f t="shared" si="58"/>
        <v>Y(3,30)</v>
      </c>
      <c r="AR135">
        <f t="shared" si="59"/>
        <v>1</v>
      </c>
      <c r="AT135">
        <f t="shared" si="60"/>
        <v>1</v>
      </c>
    </row>
    <row r="136" spans="39:46" x14ac:dyDescent="0.25">
      <c r="AM136">
        <v>3</v>
      </c>
      <c r="AN136">
        <v>31</v>
      </c>
      <c r="AO136" t="str">
        <f t="shared" si="57"/>
        <v>Q(3,31)</v>
      </c>
      <c r="AP136">
        <f t="shared" si="56"/>
        <v>58401</v>
      </c>
      <c r="AQ136" t="str">
        <f t="shared" si="58"/>
        <v>Y(3,31)</v>
      </c>
      <c r="AR136">
        <f t="shared" si="59"/>
        <v>1</v>
      </c>
      <c r="AT136">
        <f t="shared" si="60"/>
        <v>1</v>
      </c>
    </row>
    <row r="137" spans="39:46" x14ac:dyDescent="0.25">
      <c r="AM137">
        <v>3</v>
      </c>
      <c r="AN137">
        <v>32</v>
      </c>
      <c r="AO137" t="str">
        <f t="shared" si="57"/>
        <v>Q(3,32)</v>
      </c>
      <c r="AP137">
        <f t="shared" si="56"/>
        <v>12071</v>
      </c>
      <c r="AQ137" t="str">
        <f t="shared" si="58"/>
        <v>Y(3,32)</v>
      </c>
      <c r="AR137">
        <f t="shared" si="59"/>
        <v>1</v>
      </c>
      <c r="AT137">
        <f t="shared" si="60"/>
        <v>1</v>
      </c>
    </row>
    <row r="138" spans="39:46" x14ac:dyDescent="0.25">
      <c r="AM138">
        <v>3</v>
      </c>
      <c r="AN138">
        <v>33</v>
      </c>
      <c r="AO138" t="str">
        <f t="shared" si="57"/>
        <v>Q(3,33)</v>
      </c>
      <c r="AP138">
        <f t="shared" si="56"/>
        <v>44698</v>
      </c>
      <c r="AQ138" t="str">
        <f t="shared" si="58"/>
        <v>Y(3,33)</v>
      </c>
      <c r="AR138">
        <f t="shared" si="59"/>
        <v>1</v>
      </c>
      <c r="AT138">
        <f t="shared" si="60"/>
        <v>1</v>
      </c>
    </row>
    <row r="139" spans="39:46" x14ac:dyDescent="0.25">
      <c r="AM139">
        <v>3</v>
      </c>
      <c r="AN139">
        <v>34</v>
      </c>
      <c r="AO139" t="str">
        <f t="shared" si="57"/>
        <v>Q(3,34)</v>
      </c>
      <c r="AP139">
        <f t="shared" si="56"/>
        <v>10854</v>
      </c>
      <c r="AQ139" t="str">
        <f t="shared" si="58"/>
        <v>Y(3,34)</v>
      </c>
      <c r="AR139">
        <f t="shared" si="59"/>
        <v>1</v>
      </c>
      <c r="AT139">
        <f t="shared" si="60"/>
        <v>1</v>
      </c>
    </row>
    <row r="140" spans="39:46" x14ac:dyDescent="0.25">
      <c r="AM140">
        <v>3</v>
      </c>
      <c r="AN140">
        <v>35</v>
      </c>
      <c r="AO140" t="str">
        <f t="shared" si="57"/>
        <v>Q(3,35)</v>
      </c>
      <c r="AP140">
        <f t="shared" si="56"/>
        <v>54787</v>
      </c>
      <c r="AQ140" t="str">
        <f t="shared" si="58"/>
        <v>Y(3,35)</v>
      </c>
      <c r="AR140">
        <f t="shared" si="59"/>
        <v>1</v>
      </c>
      <c r="AT140">
        <f t="shared" si="60"/>
        <v>1</v>
      </c>
    </row>
    <row r="141" spans="39:46" x14ac:dyDescent="0.25">
      <c r="AM141">
        <v>3</v>
      </c>
      <c r="AN141">
        <v>36</v>
      </c>
      <c r="AO141" t="str">
        <f t="shared" si="57"/>
        <v>Q(3,36)</v>
      </c>
      <c r="AP141">
        <f t="shared" si="56"/>
        <v>65056</v>
      </c>
      <c r="AQ141" t="str">
        <f t="shared" si="58"/>
        <v>Y(3,36)</v>
      </c>
      <c r="AR141">
        <f t="shared" si="59"/>
        <v>1</v>
      </c>
      <c r="AT141">
        <f t="shared" si="60"/>
        <v>1</v>
      </c>
    </row>
    <row r="142" spans="39:46" x14ac:dyDescent="0.25">
      <c r="AM142">
        <v>3</v>
      </c>
      <c r="AN142">
        <v>37</v>
      </c>
      <c r="AO142" t="str">
        <f t="shared" si="57"/>
        <v>Q(3,37)</v>
      </c>
      <c r="AP142">
        <f t="shared" si="56"/>
        <v>66114</v>
      </c>
      <c r="AQ142" t="str">
        <f t="shared" si="58"/>
        <v>Y(3,37)</v>
      </c>
      <c r="AR142">
        <f t="shared" si="59"/>
        <v>1</v>
      </c>
      <c r="AT142">
        <f t="shared" si="60"/>
        <v>1</v>
      </c>
    </row>
    <row r="143" spans="39:46" x14ac:dyDescent="0.25">
      <c r="AM143">
        <v>3</v>
      </c>
      <c r="AN143">
        <v>38</v>
      </c>
      <c r="AO143" t="str">
        <f t="shared" si="57"/>
        <v>Q(3,38)</v>
      </c>
      <c r="AP143">
        <f t="shared" si="56"/>
        <v>67724</v>
      </c>
      <c r="AQ143" t="str">
        <f t="shared" si="58"/>
        <v>Y(3,38)</v>
      </c>
      <c r="AR143">
        <f t="shared" si="59"/>
        <v>1</v>
      </c>
      <c r="AT143">
        <f t="shared" si="60"/>
        <v>1</v>
      </c>
    </row>
    <row r="144" spans="39:46" x14ac:dyDescent="0.25">
      <c r="AM144">
        <v>3</v>
      </c>
      <c r="AN144">
        <v>39</v>
      </c>
      <c r="AO144" t="str">
        <f t="shared" si="57"/>
        <v>Q(3,39)</v>
      </c>
      <c r="AP144">
        <f t="shared" si="56"/>
        <v>70933</v>
      </c>
      <c r="AQ144" t="str">
        <f t="shared" si="58"/>
        <v>Y(3,39)</v>
      </c>
      <c r="AR144">
        <f t="shared" si="59"/>
        <v>1</v>
      </c>
      <c r="AT144">
        <f t="shared" si="60"/>
        <v>1</v>
      </c>
    </row>
    <row r="145" spans="39:46" x14ac:dyDescent="0.25">
      <c r="AM145">
        <v>3</v>
      </c>
      <c r="AN145">
        <v>40</v>
      </c>
      <c r="AO145" t="str">
        <f t="shared" si="57"/>
        <v>Q(3,40)</v>
      </c>
      <c r="AP145">
        <f t="shared" si="56"/>
        <v>43359</v>
      </c>
      <c r="AQ145" t="str">
        <f t="shared" si="58"/>
        <v>Y(3,40)</v>
      </c>
      <c r="AR145">
        <f t="shared" si="59"/>
        <v>1</v>
      </c>
      <c r="AT145">
        <f t="shared" si="60"/>
        <v>1</v>
      </c>
    </row>
    <row r="146" spans="39:46" x14ac:dyDescent="0.25">
      <c r="AM146">
        <v>3</v>
      </c>
      <c r="AN146">
        <v>41</v>
      </c>
      <c r="AO146" t="str">
        <f t="shared" si="57"/>
        <v>Q(3,41)</v>
      </c>
      <c r="AP146">
        <f t="shared" si="56"/>
        <v>44532</v>
      </c>
      <c r="AQ146" t="str">
        <f t="shared" si="58"/>
        <v>Y(3,41)</v>
      </c>
      <c r="AR146">
        <f t="shared" si="59"/>
        <v>1</v>
      </c>
      <c r="AT146">
        <f t="shared" si="60"/>
        <v>1</v>
      </c>
    </row>
    <row r="147" spans="39:46" x14ac:dyDescent="0.25">
      <c r="AM147">
        <v>3</v>
      </c>
      <c r="AN147">
        <v>42</v>
      </c>
      <c r="AO147" t="str">
        <f t="shared" si="57"/>
        <v>Q(3,42)</v>
      </c>
      <c r="AP147">
        <f t="shared" si="56"/>
        <v>52570</v>
      </c>
      <c r="AQ147" t="str">
        <f t="shared" si="58"/>
        <v>Y(3,42)</v>
      </c>
      <c r="AR147">
        <f t="shared" si="59"/>
        <v>1</v>
      </c>
      <c r="AT147">
        <f t="shared" si="60"/>
        <v>1</v>
      </c>
    </row>
    <row r="148" spans="39:46" x14ac:dyDescent="0.25">
      <c r="AM148">
        <v>3</v>
      </c>
      <c r="AN148">
        <v>43</v>
      </c>
      <c r="AO148" t="str">
        <f t="shared" si="57"/>
        <v>Q(3,43)</v>
      </c>
      <c r="AP148">
        <f t="shared" si="56"/>
        <v>0</v>
      </c>
      <c r="AQ148" t="str">
        <f t="shared" si="58"/>
        <v>Y(3,43)</v>
      </c>
      <c r="AR148">
        <f t="shared" si="59"/>
        <v>0</v>
      </c>
      <c r="AT148">
        <f t="shared" si="60"/>
        <v>0</v>
      </c>
    </row>
    <row r="149" spans="39:46" x14ac:dyDescent="0.25">
      <c r="AM149">
        <v>3</v>
      </c>
      <c r="AN149">
        <v>44</v>
      </c>
      <c r="AO149" t="str">
        <f t="shared" si="57"/>
        <v>Q(3,44)</v>
      </c>
      <c r="AP149">
        <f t="shared" si="56"/>
        <v>57274</v>
      </c>
      <c r="AQ149" t="str">
        <f t="shared" si="58"/>
        <v>Y(3,44)</v>
      </c>
      <c r="AR149">
        <f t="shared" si="59"/>
        <v>1</v>
      </c>
      <c r="AT149">
        <f t="shared" si="60"/>
        <v>1</v>
      </c>
    </row>
    <row r="150" spans="39:46" x14ac:dyDescent="0.25">
      <c r="AM150">
        <v>3</v>
      </c>
      <c r="AN150">
        <v>45</v>
      </c>
      <c r="AO150" t="str">
        <f t="shared" si="57"/>
        <v>Q(3,45)</v>
      </c>
      <c r="AP150">
        <f t="shared" si="56"/>
        <v>74796</v>
      </c>
      <c r="AQ150" t="str">
        <f t="shared" si="58"/>
        <v>Y(3,45)</v>
      </c>
      <c r="AR150">
        <f t="shared" si="59"/>
        <v>1</v>
      </c>
      <c r="AT150">
        <f t="shared" si="60"/>
        <v>1</v>
      </c>
    </row>
    <row r="151" spans="39:46" x14ac:dyDescent="0.25">
      <c r="AM151">
        <v>3</v>
      </c>
      <c r="AN151">
        <v>46</v>
      </c>
      <c r="AO151" t="str">
        <f t="shared" si="57"/>
        <v>Q(3,46)</v>
      </c>
      <c r="AP151">
        <f t="shared" si="56"/>
        <v>80061</v>
      </c>
      <c r="AQ151" t="str">
        <f t="shared" si="58"/>
        <v>Y(3,46)</v>
      </c>
      <c r="AR151">
        <f t="shared" si="59"/>
        <v>1</v>
      </c>
      <c r="AT151">
        <f t="shared" si="60"/>
        <v>1</v>
      </c>
    </row>
    <row r="152" spans="39:46" x14ac:dyDescent="0.25">
      <c r="AM152">
        <v>3</v>
      </c>
      <c r="AN152">
        <v>47</v>
      </c>
      <c r="AO152" t="str">
        <f t="shared" si="57"/>
        <v>Q(3,47)</v>
      </c>
      <c r="AP152">
        <f t="shared" si="56"/>
        <v>67780</v>
      </c>
      <c r="AQ152" t="str">
        <f t="shared" si="58"/>
        <v>Y(3,47)</v>
      </c>
      <c r="AR152">
        <f t="shared" si="59"/>
        <v>1</v>
      </c>
      <c r="AT152">
        <f t="shared" si="60"/>
        <v>1</v>
      </c>
    </row>
    <row r="153" spans="39:46" x14ac:dyDescent="0.25">
      <c r="AM153">
        <v>3</v>
      </c>
      <c r="AN153">
        <v>48</v>
      </c>
      <c r="AO153" t="str">
        <f t="shared" si="57"/>
        <v>Q(3,48)</v>
      </c>
      <c r="AP153">
        <f t="shared" si="56"/>
        <v>0</v>
      </c>
      <c r="AQ153" t="str">
        <f t="shared" si="58"/>
        <v>Y(3,48)</v>
      </c>
      <c r="AR153">
        <f t="shared" si="59"/>
        <v>0</v>
      </c>
      <c r="AT153">
        <f t="shared" si="60"/>
        <v>0</v>
      </c>
    </row>
    <row r="154" spans="39:46" x14ac:dyDescent="0.25">
      <c r="AM154">
        <v>3</v>
      </c>
      <c r="AN154">
        <v>49</v>
      </c>
      <c r="AO154" t="str">
        <f t="shared" si="57"/>
        <v>Q(3,49)</v>
      </c>
      <c r="AP154">
        <f t="shared" si="56"/>
        <v>0</v>
      </c>
      <c r="AQ154" t="str">
        <f t="shared" si="58"/>
        <v>Y(3,49)</v>
      </c>
      <c r="AR154">
        <f t="shared" si="59"/>
        <v>0</v>
      </c>
      <c r="AT154">
        <f t="shared" si="60"/>
        <v>0</v>
      </c>
    </row>
    <row r="155" spans="39:46" x14ac:dyDescent="0.25">
      <c r="AM155">
        <v>3</v>
      </c>
      <c r="AN155">
        <v>50</v>
      </c>
      <c r="AO155" t="str">
        <f t="shared" si="57"/>
        <v>Q(3,50)</v>
      </c>
      <c r="AP155">
        <f t="shared" si="56"/>
        <v>54843</v>
      </c>
      <c r="AQ155" t="str">
        <f t="shared" si="58"/>
        <v>Y(3,50)</v>
      </c>
      <c r="AR155">
        <f t="shared" si="59"/>
        <v>1</v>
      </c>
      <c r="AT155">
        <f t="shared" si="60"/>
        <v>1</v>
      </c>
    </row>
    <row r="156" spans="39:46" x14ac:dyDescent="0.25">
      <c r="AM156">
        <v>3</v>
      </c>
      <c r="AN156">
        <v>51</v>
      </c>
      <c r="AO156" t="str">
        <f t="shared" si="57"/>
        <v>Q(3,51)</v>
      </c>
      <c r="AP156">
        <f t="shared" si="56"/>
        <v>10063</v>
      </c>
      <c r="AQ156" t="str">
        <f t="shared" si="58"/>
        <v>Y(3,51)</v>
      </c>
      <c r="AR156">
        <f t="shared" si="59"/>
        <v>1</v>
      </c>
      <c r="AT156">
        <f t="shared" si="60"/>
        <v>1</v>
      </c>
    </row>
    <row r="157" spans="39:46" x14ac:dyDescent="0.25">
      <c r="AM157">
        <v>3</v>
      </c>
      <c r="AN157">
        <v>52</v>
      </c>
      <c r="AO157" t="str">
        <f t="shared" si="57"/>
        <v>Q(3,52)</v>
      </c>
      <c r="AP157">
        <f t="shared" si="56"/>
        <v>0</v>
      </c>
      <c r="AQ157" t="str">
        <f t="shared" si="58"/>
        <v>Y(3,52)</v>
      </c>
      <c r="AR157">
        <f t="shared" si="59"/>
        <v>0</v>
      </c>
      <c r="AT157">
        <f t="shared" si="60"/>
        <v>0</v>
      </c>
    </row>
    <row r="158" spans="39:46" x14ac:dyDescent="0.25">
      <c r="AN158" t="s">
        <v>205</v>
      </c>
      <c r="AO158" t="s">
        <v>205</v>
      </c>
      <c r="AP158" t="s">
        <v>205</v>
      </c>
      <c r="AQ158" t="s">
        <v>205</v>
      </c>
      <c r="AR158">
        <f t="shared" si="59"/>
        <v>1</v>
      </c>
      <c r="AT158">
        <f t="shared" si="60"/>
        <v>1</v>
      </c>
    </row>
    <row r="159" spans="39:46" x14ac:dyDescent="0.25">
      <c r="AM159">
        <v>1</v>
      </c>
      <c r="AN159">
        <v>1</v>
      </c>
      <c r="AO159" t="str">
        <f t="shared" si="57"/>
        <v>Q(1,1)</v>
      </c>
      <c r="AP159">
        <f>I65</f>
        <v>124560</v>
      </c>
      <c r="AQ159" t="str">
        <f t="shared" si="58"/>
        <v>Y(1,1)</v>
      </c>
      <c r="AR159">
        <f t="shared" si="59"/>
        <v>1</v>
      </c>
      <c r="AT159">
        <f t="shared" si="60"/>
        <v>1</v>
      </c>
    </row>
    <row r="160" spans="39:46" x14ac:dyDescent="0.25">
      <c r="AM160">
        <v>1</v>
      </c>
      <c r="AN160">
        <v>2</v>
      </c>
      <c r="AO160" t="str">
        <f t="shared" si="57"/>
        <v>Q(1,2)</v>
      </c>
      <c r="AP160">
        <f t="shared" ref="AP160:AP170" si="61">I66</f>
        <v>74939</v>
      </c>
      <c r="AQ160" t="str">
        <f t="shared" si="58"/>
        <v>Y(1,2)</v>
      </c>
      <c r="AR160">
        <f t="shared" si="59"/>
        <v>1</v>
      </c>
      <c r="AT160">
        <f t="shared" si="60"/>
        <v>1</v>
      </c>
    </row>
    <row r="161" spans="39:46" x14ac:dyDescent="0.25">
      <c r="AM161">
        <v>1</v>
      </c>
      <c r="AN161">
        <v>3</v>
      </c>
      <c r="AO161" t="str">
        <f t="shared" si="57"/>
        <v>Q(1,3)</v>
      </c>
      <c r="AP161">
        <f t="shared" si="61"/>
        <v>77128</v>
      </c>
      <c r="AQ161" t="str">
        <f t="shared" si="58"/>
        <v>Y(1,3)</v>
      </c>
      <c r="AR161">
        <f t="shared" si="59"/>
        <v>1</v>
      </c>
      <c r="AT161">
        <f t="shared" si="60"/>
        <v>1</v>
      </c>
    </row>
    <row r="162" spans="39:46" x14ac:dyDescent="0.25">
      <c r="AM162">
        <v>1</v>
      </c>
      <c r="AN162">
        <v>4</v>
      </c>
      <c r="AO162" t="str">
        <f t="shared" si="57"/>
        <v>Q(1,4)</v>
      </c>
      <c r="AP162">
        <f t="shared" si="61"/>
        <v>75449</v>
      </c>
      <c r="AQ162" t="str">
        <f t="shared" si="58"/>
        <v>Y(1,4)</v>
      </c>
      <c r="AR162">
        <f t="shared" si="59"/>
        <v>1</v>
      </c>
      <c r="AT162">
        <f t="shared" si="60"/>
        <v>1</v>
      </c>
    </row>
    <row r="163" spans="39:46" x14ac:dyDescent="0.25">
      <c r="AM163">
        <v>1</v>
      </c>
      <c r="AN163">
        <v>5</v>
      </c>
      <c r="AO163" t="str">
        <f t="shared" si="57"/>
        <v>Q(1,5)</v>
      </c>
      <c r="AP163">
        <f t="shared" si="61"/>
        <v>76518</v>
      </c>
      <c r="AQ163" t="str">
        <f t="shared" si="58"/>
        <v>Y(1,5)</v>
      </c>
      <c r="AR163">
        <f t="shared" si="59"/>
        <v>1</v>
      </c>
      <c r="AT163">
        <f t="shared" si="60"/>
        <v>1</v>
      </c>
    </row>
    <row r="164" spans="39:46" x14ac:dyDescent="0.25">
      <c r="AM164">
        <v>1</v>
      </c>
      <c r="AN164">
        <v>6</v>
      </c>
      <c r="AO164" t="str">
        <f t="shared" si="57"/>
        <v>Q(1,6)</v>
      </c>
      <c r="AP164">
        <f t="shared" si="61"/>
        <v>76013</v>
      </c>
      <c r="AQ164" t="str">
        <f t="shared" si="58"/>
        <v>Y(1,6)</v>
      </c>
      <c r="AR164">
        <f t="shared" si="59"/>
        <v>1</v>
      </c>
      <c r="AT164">
        <f t="shared" si="60"/>
        <v>1</v>
      </c>
    </row>
    <row r="165" spans="39:46" x14ac:dyDescent="0.25">
      <c r="AM165">
        <v>1</v>
      </c>
      <c r="AN165">
        <v>7</v>
      </c>
      <c r="AO165" t="str">
        <f t="shared" si="57"/>
        <v>Q(1,7)</v>
      </c>
      <c r="AP165">
        <f t="shared" si="61"/>
        <v>63251</v>
      </c>
      <c r="AQ165" t="str">
        <f t="shared" si="58"/>
        <v>Y(1,7)</v>
      </c>
      <c r="AR165">
        <f t="shared" si="59"/>
        <v>1</v>
      </c>
      <c r="AT165">
        <f t="shared" si="60"/>
        <v>1</v>
      </c>
    </row>
    <row r="166" spans="39:46" x14ac:dyDescent="0.25">
      <c r="AM166">
        <v>1</v>
      </c>
      <c r="AN166">
        <v>8</v>
      </c>
      <c r="AO166" t="str">
        <f t="shared" si="57"/>
        <v>Q(1,8)</v>
      </c>
      <c r="AP166">
        <f t="shared" si="61"/>
        <v>75560</v>
      </c>
      <c r="AQ166" t="str">
        <f t="shared" si="58"/>
        <v>Y(1,8)</v>
      </c>
      <c r="AR166">
        <f t="shared" si="59"/>
        <v>1</v>
      </c>
      <c r="AT166">
        <f t="shared" si="60"/>
        <v>1</v>
      </c>
    </row>
    <row r="167" spans="39:46" x14ac:dyDescent="0.25">
      <c r="AM167">
        <v>1</v>
      </c>
      <c r="AN167">
        <v>9</v>
      </c>
      <c r="AO167" t="str">
        <f t="shared" si="57"/>
        <v>Q(1,9)</v>
      </c>
      <c r="AP167">
        <f t="shared" si="61"/>
        <v>75384</v>
      </c>
      <c r="AQ167" t="str">
        <f t="shared" si="58"/>
        <v>Y(1,9)</v>
      </c>
      <c r="AR167">
        <f t="shared" si="59"/>
        <v>1</v>
      </c>
      <c r="AT167">
        <f t="shared" si="60"/>
        <v>1</v>
      </c>
    </row>
    <row r="168" spans="39:46" x14ac:dyDescent="0.25">
      <c r="AM168">
        <v>1</v>
      </c>
      <c r="AN168">
        <v>10</v>
      </c>
      <c r="AO168" t="str">
        <f t="shared" si="57"/>
        <v>Q(1,10)</v>
      </c>
      <c r="AP168">
        <f t="shared" si="61"/>
        <v>75072</v>
      </c>
      <c r="AQ168" t="str">
        <f t="shared" si="58"/>
        <v>Y(1,10)</v>
      </c>
      <c r="AR168">
        <f t="shared" si="59"/>
        <v>1</v>
      </c>
      <c r="AT168">
        <f t="shared" si="60"/>
        <v>1</v>
      </c>
    </row>
    <row r="169" spans="39:46" x14ac:dyDescent="0.25">
      <c r="AM169">
        <v>1</v>
      </c>
      <c r="AN169">
        <v>11</v>
      </c>
      <c r="AO169" t="str">
        <f t="shared" si="57"/>
        <v>Q(1,11)</v>
      </c>
      <c r="AP169">
        <f t="shared" si="61"/>
        <v>74758</v>
      </c>
      <c r="AQ169" t="str">
        <f t="shared" si="58"/>
        <v>Y(1,11)</v>
      </c>
      <c r="AR169">
        <f t="shared" si="59"/>
        <v>1</v>
      </c>
      <c r="AT169">
        <f t="shared" si="60"/>
        <v>1</v>
      </c>
    </row>
    <row r="170" spans="39:46" x14ac:dyDescent="0.25">
      <c r="AM170">
        <v>1</v>
      </c>
      <c r="AN170">
        <v>12</v>
      </c>
      <c r="AO170" t="str">
        <f t="shared" si="57"/>
        <v>Q(1,12)</v>
      </c>
      <c r="AP170">
        <f t="shared" si="61"/>
        <v>62522</v>
      </c>
      <c r="AQ170" t="str">
        <f t="shared" si="58"/>
        <v>Y(1,12)</v>
      </c>
      <c r="AR170">
        <f t="shared" si="59"/>
        <v>1</v>
      </c>
      <c r="AT170">
        <f t="shared" si="60"/>
        <v>1</v>
      </c>
    </row>
    <row r="171" spans="39:46" x14ac:dyDescent="0.25">
      <c r="AM171">
        <v>2</v>
      </c>
      <c r="AN171">
        <v>1</v>
      </c>
      <c r="AO171" t="str">
        <f t="shared" si="57"/>
        <v>Q(2,1)</v>
      </c>
      <c r="AP171">
        <f>K65</f>
        <v>83435</v>
      </c>
      <c r="AQ171" t="str">
        <f t="shared" si="58"/>
        <v>Y(2,1)</v>
      </c>
      <c r="AR171">
        <f t="shared" si="59"/>
        <v>1</v>
      </c>
      <c r="AT171">
        <f t="shared" si="60"/>
        <v>1</v>
      </c>
    </row>
    <row r="172" spans="39:46" x14ac:dyDescent="0.25">
      <c r="AM172">
        <v>2</v>
      </c>
      <c r="AN172">
        <v>2</v>
      </c>
      <c r="AO172" t="str">
        <f t="shared" si="57"/>
        <v>Q(2,2)</v>
      </c>
      <c r="AP172">
        <f t="shared" ref="AP172:AP182" si="62">K66</f>
        <v>54644</v>
      </c>
      <c r="AQ172" t="str">
        <f t="shared" si="58"/>
        <v>Y(2,2)</v>
      </c>
      <c r="AR172">
        <f t="shared" si="59"/>
        <v>1</v>
      </c>
      <c r="AT172">
        <f t="shared" si="60"/>
        <v>1</v>
      </c>
    </row>
    <row r="173" spans="39:46" x14ac:dyDescent="0.25">
      <c r="AM173">
        <v>2</v>
      </c>
      <c r="AN173">
        <v>3</v>
      </c>
      <c r="AO173" t="str">
        <f t="shared" si="57"/>
        <v>Q(2,3)</v>
      </c>
      <c r="AP173">
        <f t="shared" si="62"/>
        <v>54121</v>
      </c>
      <c r="AQ173" t="str">
        <f t="shared" si="58"/>
        <v>Y(2,3)</v>
      </c>
      <c r="AR173">
        <f t="shared" si="59"/>
        <v>1</v>
      </c>
      <c r="AT173">
        <f t="shared" si="60"/>
        <v>1</v>
      </c>
    </row>
    <row r="174" spans="39:46" x14ac:dyDescent="0.25">
      <c r="AM174">
        <v>2</v>
      </c>
      <c r="AN174">
        <v>4</v>
      </c>
      <c r="AO174" t="str">
        <f t="shared" si="57"/>
        <v>Q(2,4)</v>
      </c>
      <c r="AP174">
        <f t="shared" si="62"/>
        <v>55211</v>
      </c>
      <c r="AQ174" t="str">
        <f t="shared" si="58"/>
        <v>Y(2,4)</v>
      </c>
      <c r="AR174">
        <f t="shared" si="59"/>
        <v>1</v>
      </c>
      <c r="AT174">
        <f t="shared" si="60"/>
        <v>1</v>
      </c>
    </row>
    <row r="175" spans="39:46" x14ac:dyDescent="0.25">
      <c r="AM175">
        <v>2</v>
      </c>
      <c r="AN175">
        <v>5</v>
      </c>
      <c r="AO175" t="str">
        <f t="shared" si="57"/>
        <v>Q(2,5)</v>
      </c>
      <c r="AP175">
        <f t="shared" si="62"/>
        <v>54385</v>
      </c>
      <c r="AQ175" t="str">
        <f t="shared" si="58"/>
        <v>Y(2,5)</v>
      </c>
      <c r="AR175">
        <f t="shared" si="59"/>
        <v>1</v>
      </c>
      <c r="AT175">
        <f t="shared" si="60"/>
        <v>1</v>
      </c>
    </row>
    <row r="176" spans="39:46" x14ac:dyDescent="0.25">
      <c r="AM176">
        <v>2</v>
      </c>
      <c r="AN176">
        <v>6</v>
      </c>
      <c r="AO176" t="str">
        <f t="shared" si="57"/>
        <v>Q(2,6)</v>
      </c>
      <c r="AP176">
        <f t="shared" si="62"/>
        <v>56469</v>
      </c>
      <c r="AQ176" t="str">
        <f t="shared" si="58"/>
        <v>Y(2,6)</v>
      </c>
      <c r="AR176">
        <f t="shared" si="59"/>
        <v>1</v>
      </c>
      <c r="AT176">
        <f t="shared" si="60"/>
        <v>1</v>
      </c>
    </row>
    <row r="177" spans="39:46" x14ac:dyDescent="0.25">
      <c r="AM177">
        <v>2</v>
      </c>
      <c r="AN177">
        <v>7</v>
      </c>
      <c r="AO177" t="str">
        <f t="shared" si="57"/>
        <v>Q(2,7)</v>
      </c>
      <c r="AP177">
        <f t="shared" si="62"/>
        <v>46607</v>
      </c>
      <c r="AQ177" t="str">
        <f t="shared" si="58"/>
        <v>Y(2,7)</v>
      </c>
      <c r="AR177">
        <f t="shared" si="59"/>
        <v>1</v>
      </c>
      <c r="AT177">
        <f t="shared" si="60"/>
        <v>1</v>
      </c>
    </row>
    <row r="178" spans="39:46" x14ac:dyDescent="0.25">
      <c r="AM178">
        <v>2</v>
      </c>
      <c r="AN178">
        <v>8</v>
      </c>
      <c r="AO178" t="str">
        <f t="shared" si="57"/>
        <v>Q(2,8)</v>
      </c>
      <c r="AP178">
        <f t="shared" si="62"/>
        <v>57286</v>
      </c>
      <c r="AQ178" t="str">
        <f t="shared" si="58"/>
        <v>Y(2,8)</v>
      </c>
      <c r="AR178">
        <f t="shared" si="59"/>
        <v>1</v>
      </c>
      <c r="AT178">
        <f t="shared" si="60"/>
        <v>1</v>
      </c>
    </row>
    <row r="179" spans="39:46" x14ac:dyDescent="0.25">
      <c r="AM179">
        <v>2</v>
      </c>
      <c r="AN179">
        <v>9</v>
      </c>
      <c r="AO179" t="str">
        <f t="shared" si="57"/>
        <v>Q(2,9)</v>
      </c>
      <c r="AP179">
        <f t="shared" si="62"/>
        <v>56872</v>
      </c>
      <c r="AQ179" t="str">
        <f t="shared" si="58"/>
        <v>Y(2,9)</v>
      </c>
      <c r="AR179">
        <f t="shared" si="59"/>
        <v>1</v>
      </c>
      <c r="AT179">
        <f t="shared" si="60"/>
        <v>1</v>
      </c>
    </row>
    <row r="180" spans="39:46" x14ac:dyDescent="0.25">
      <c r="AM180">
        <v>2</v>
      </c>
      <c r="AN180">
        <v>10</v>
      </c>
      <c r="AO180" t="str">
        <f t="shared" si="57"/>
        <v>Q(2,10)</v>
      </c>
      <c r="AP180">
        <f t="shared" si="62"/>
        <v>58453</v>
      </c>
      <c r="AQ180" t="str">
        <f t="shared" si="58"/>
        <v>Y(2,10)</v>
      </c>
      <c r="AR180">
        <f t="shared" si="59"/>
        <v>1</v>
      </c>
      <c r="AT180">
        <f t="shared" si="60"/>
        <v>1</v>
      </c>
    </row>
    <row r="181" spans="39:46" x14ac:dyDescent="0.25">
      <c r="AM181">
        <v>2</v>
      </c>
      <c r="AN181">
        <v>11</v>
      </c>
      <c r="AO181" t="str">
        <f t="shared" si="57"/>
        <v>Q(2,11)</v>
      </c>
      <c r="AP181">
        <f t="shared" si="62"/>
        <v>58343</v>
      </c>
      <c r="AQ181" t="str">
        <f t="shared" si="58"/>
        <v>Y(2,11)</v>
      </c>
      <c r="AR181">
        <f t="shared" si="59"/>
        <v>1</v>
      </c>
      <c r="AT181">
        <f t="shared" si="60"/>
        <v>1</v>
      </c>
    </row>
    <row r="182" spans="39:46" x14ac:dyDescent="0.25">
      <c r="AM182">
        <v>2</v>
      </c>
      <c r="AN182">
        <v>12</v>
      </c>
      <c r="AO182" t="str">
        <f t="shared" si="57"/>
        <v>Q(2,12)</v>
      </c>
      <c r="AP182">
        <f t="shared" si="62"/>
        <v>49147</v>
      </c>
      <c r="AQ182" t="str">
        <f t="shared" si="58"/>
        <v>Y(2,12)</v>
      </c>
      <c r="AR182">
        <f t="shared" si="59"/>
        <v>1</v>
      </c>
      <c r="AT182">
        <f t="shared" si="60"/>
        <v>1</v>
      </c>
    </row>
    <row r="183" spans="39:46" x14ac:dyDescent="0.25">
      <c r="AM183">
        <v>3</v>
      </c>
      <c r="AN183">
        <v>1</v>
      </c>
      <c r="AO183" t="str">
        <f t="shared" si="57"/>
        <v>Q(3,1)</v>
      </c>
      <c r="AP183">
        <f>M65</f>
        <v>105707</v>
      </c>
      <c r="AQ183" t="str">
        <f t="shared" si="58"/>
        <v>Y(3,1)</v>
      </c>
      <c r="AR183">
        <f t="shared" si="59"/>
        <v>1</v>
      </c>
      <c r="AT183">
        <f t="shared" si="60"/>
        <v>1</v>
      </c>
    </row>
    <row r="184" spans="39:46" x14ac:dyDescent="0.25">
      <c r="AM184">
        <v>3</v>
      </c>
      <c r="AN184">
        <v>2</v>
      </c>
      <c r="AO184" t="str">
        <f t="shared" si="57"/>
        <v>Q(3,2)</v>
      </c>
      <c r="AP184">
        <f t="shared" ref="AP184:AP194" si="63">M66</f>
        <v>66224</v>
      </c>
      <c r="AQ184" t="str">
        <f t="shared" si="58"/>
        <v>Y(3,2)</v>
      </c>
      <c r="AR184">
        <f t="shared" si="59"/>
        <v>1</v>
      </c>
      <c r="AT184">
        <f t="shared" si="60"/>
        <v>1</v>
      </c>
    </row>
    <row r="185" spans="39:46" x14ac:dyDescent="0.25">
      <c r="AM185">
        <v>3</v>
      </c>
      <c r="AN185">
        <v>3</v>
      </c>
      <c r="AO185" t="str">
        <f t="shared" si="57"/>
        <v>Q(3,3)</v>
      </c>
      <c r="AP185">
        <f t="shared" si="63"/>
        <v>66839</v>
      </c>
      <c r="AQ185" t="str">
        <f t="shared" si="58"/>
        <v>Y(3,3)</v>
      </c>
      <c r="AR185">
        <f t="shared" si="59"/>
        <v>1</v>
      </c>
      <c r="AT185">
        <f t="shared" si="60"/>
        <v>1</v>
      </c>
    </row>
    <row r="186" spans="39:46" x14ac:dyDescent="0.25">
      <c r="AM186">
        <v>3</v>
      </c>
      <c r="AN186">
        <v>4</v>
      </c>
      <c r="AO186" t="str">
        <f t="shared" si="57"/>
        <v>Q(3,4)</v>
      </c>
      <c r="AP186">
        <f t="shared" si="63"/>
        <v>66132</v>
      </c>
      <c r="AQ186" t="str">
        <f t="shared" si="58"/>
        <v>Y(3,4)</v>
      </c>
      <c r="AR186">
        <f t="shared" si="59"/>
        <v>1</v>
      </c>
      <c r="AT186">
        <f t="shared" si="60"/>
        <v>1</v>
      </c>
    </row>
    <row r="187" spans="39:46" x14ac:dyDescent="0.25">
      <c r="AM187">
        <v>3</v>
      </c>
      <c r="AN187">
        <v>5</v>
      </c>
      <c r="AO187" t="str">
        <f t="shared" si="57"/>
        <v>Q(3,5)</v>
      </c>
      <c r="AP187">
        <f t="shared" si="63"/>
        <v>65957</v>
      </c>
      <c r="AQ187" t="str">
        <f t="shared" si="58"/>
        <v>Y(3,5)</v>
      </c>
      <c r="AR187">
        <f t="shared" si="59"/>
        <v>1</v>
      </c>
      <c r="AT187">
        <f t="shared" si="60"/>
        <v>1</v>
      </c>
    </row>
    <row r="188" spans="39:46" x14ac:dyDescent="0.25">
      <c r="AM188">
        <v>3</v>
      </c>
      <c r="AN188">
        <v>6</v>
      </c>
      <c r="AO188" t="str">
        <f t="shared" si="57"/>
        <v>Q(3,6)</v>
      </c>
      <c r="AP188">
        <f t="shared" si="63"/>
        <v>65971</v>
      </c>
      <c r="AQ188" t="str">
        <f t="shared" si="58"/>
        <v>Y(3,6)</v>
      </c>
      <c r="AR188">
        <f t="shared" si="59"/>
        <v>1</v>
      </c>
      <c r="AT188">
        <f t="shared" si="60"/>
        <v>1</v>
      </c>
    </row>
    <row r="189" spans="39:46" x14ac:dyDescent="0.25">
      <c r="AM189">
        <v>3</v>
      </c>
      <c r="AN189">
        <v>7</v>
      </c>
      <c r="AO189" t="str">
        <f t="shared" si="57"/>
        <v>Q(3,7)</v>
      </c>
      <c r="AP189">
        <f t="shared" si="63"/>
        <v>55616</v>
      </c>
      <c r="AQ189" t="str">
        <f t="shared" si="58"/>
        <v>Y(3,7)</v>
      </c>
      <c r="AR189">
        <f t="shared" si="59"/>
        <v>1</v>
      </c>
      <c r="AT189">
        <f t="shared" si="60"/>
        <v>1</v>
      </c>
    </row>
    <row r="190" spans="39:46" x14ac:dyDescent="0.25">
      <c r="AM190">
        <v>3</v>
      </c>
      <c r="AN190">
        <v>8</v>
      </c>
      <c r="AO190" t="str">
        <f t="shared" si="57"/>
        <v>Q(3,8)</v>
      </c>
      <c r="AP190">
        <f t="shared" si="63"/>
        <v>65993</v>
      </c>
      <c r="AQ190" t="str">
        <f t="shared" si="58"/>
        <v>Y(3,8)</v>
      </c>
      <c r="AR190">
        <f t="shared" si="59"/>
        <v>1</v>
      </c>
      <c r="AT190">
        <f t="shared" si="60"/>
        <v>1</v>
      </c>
    </row>
    <row r="191" spans="39:46" x14ac:dyDescent="0.25">
      <c r="AM191">
        <v>3</v>
      </c>
      <c r="AN191">
        <v>9</v>
      </c>
      <c r="AO191" t="str">
        <f t="shared" si="57"/>
        <v>Q(3,9)</v>
      </c>
      <c r="AP191">
        <f t="shared" si="63"/>
        <v>66613</v>
      </c>
      <c r="AQ191" t="str">
        <f t="shared" si="58"/>
        <v>Y(3,9)</v>
      </c>
      <c r="AR191">
        <f t="shared" si="59"/>
        <v>1</v>
      </c>
      <c r="AT191">
        <f t="shared" si="60"/>
        <v>1</v>
      </c>
    </row>
    <row r="192" spans="39:46" x14ac:dyDescent="0.25">
      <c r="AM192">
        <v>3</v>
      </c>
      <c r="AN192">
        <v>10</v>
      </c>
      <c r="AO192" t="str">
        <f t="shared" si="57"/>
        <v>Q(3,10)</v>
      </c>
      <c r="AP192">
        <f t="shared" si="63"/>
        <v>66258</v>
      </c>
      <c r="AQ192" t="str">
        <f t="shared" si="58"/>
        <v>Y(3,10)</v>
      </c>
      <c r="AR192">
        <f t="shared" si="59"/>
        <v>1</v>
      </c>
      <c r="AT192">
        <f t="shared" si="60"/>
        <v>1</v>
      </c>
    </row>
    <row r="193" spans="39:46" x14ac:dyDescent="0.25">
      <c r="AM193">
        <v>3</v>
      </c>
      <c r="AN193">
        <v>11</v>
      </c>
      <c r="AO193" t="str">
        <f t="shared" si="57"/>
        <v>Q(3,11)</v>
      </c>
      <c r="AP193">
        <f t="shared" si="63"/>
        <v>66572</v>
      </c>
      <c r="AQ193" t="str">
        <f t="shared" si="58"/>
        <v>Y(3,11)</v>
      </c>
      <c r="AR193">
        <f t="shared" si="59"/>
        <v>1</v>
      </c>
      <c r="AT193">
        <f t="shared" si="60"/>
        <v>1</v>
      </c>
    </row>
    <row r="194" spans="39:46" x14ac:dyDescent="0.25">
      <c r="AM194">
        <v>3</v>
      </c>
      <c r="AN194">
        <v>12</v>
      </c>
      <c r="AO194" t="str">
        <f t="shared" si="57"/>
        <v>Q(3,12)</v>
      </c>
      <c r="AP194">
        <f t="shared" si="63"/>
        <v>55309</v>
      </c>
      <c r="AQ194" t="str">
        <f t="shared" si="58"/>
        <v>Y(3,12)</v>
      </c>
      <c r="AR194">
        <f t="shared" si="59"/>
        <v>1</v>
      </c>
      <c r="AT194">
        <f t="shared" si="60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352A-A677-418B-9BDB-B1C304414C40}">
  <dimension ref="A1:P51"/>
  <sheetViews>
    <sheetView tabSelected="1" topLeftCell="A43" workbookViewId="0">
      <selection activeCell="G37" sqref="G37"/>
    </sheetView>
  </sheetViews>
  <sheetFormatPr defaultRowHeight="15" x14ac:dyDescent="0.25"/>
  <cols>
    <col min="1" max="1" width="34.140625" bestFit="1" customWidth="1"/>
    <col min="2" max="2" width="17.7109375" bestFit="1" customWidth="1"/>
    <col min="3" max="5" width="16.5703125" bestFit="1" customWidth="1"/>
    <col min="7" max="7" width="14.5703125" bestFit="1" customWidth="1"/>
    <col min="8" max="8" width="16.85546875" bestFit="1" customWidth="1"/>
    <col min="9" max="9" width="14.42578125" customWidth="1"/>
    <col min="10" max="11" width="14" bestFit="1" customWidth="1"/>
    <col min="12" max="12" width="17.7109375" bestFit="1" customWidth="1"/>
    <col min="13" max="13" width="10.140625" bestFit="1" customWidth="1"/>
    <col min="14" max="14" width="14.5703125" bestFit="1" customWidth="1"/>
    <col min="15" max="15" width="16.42578125" bestFit="1" customWidth="1"/>
    <col min="16" max="16" width="11.140625" bestFit="1" customWidth="1"/>
    <col min="17" max="19" width="10.140625" bestFit="1" customWidth="1"/>
  </cols>
  <sheetData>
    <row r="1" spans="1:16" x14ac:dyDescent="0.25">
      <c r="A1" t="s">
        <v>48</v>
      </c>
      <c r="N1" s="61" t="s">
        <v>218</v>
      </c>
    </row>
    <row r="2" spans="1:16" x14ac:dyDescent="0.25">
      <c r="A2" t="s">
        <v>56</v>
      </c>
      <c r="G2" t="s">
        <v>57</v>
      </c>
      <c r="M2" s="1"/>
      <c r="N2" s="1" t="s">
        <v>265</v>
      </c>
      <c r="O2" s="1" t="s">
        <v>267</v>
      </c>
      <c r="P2" s="1" t="s">
        <v>266</v>
      </c>
    </row>
    <row r="3" spans="1:16" x14ac:dyDescent="0.25">
      <c r="A3" s="1" t="s">
        <v>218</v>
      </c>
      <c r="B3" s="1" t="s">
        <v>52</v>
      </c>
      <c r="C3" s="1" t="s">
        <v>53</v>
      </c>
      <c r="D3" s="1" t="s">
        <v>54</v>
      </c>
      <c r="E3" s="1" t="s">
        <v>55</v>
      </c>
      <c r="G3" s="1" t="s">
        <v>218</v>
      </c>
      <c r="H3" s="1" t="s">
        <v>52</v>
      </c>
      <c r="I3" s="1" t="s">
        <v>53</v>
      </c>
      <c r="J3" s="1" t="s">
        <v>54</v>
      </c>
      <c r="K3" s="1" t="s">
        <v>55</v>
      </c>
      <c r="M3" s="1" t="s">
        <v>277</v>
      </c>
      <c r="N3" s="75">
        <f>SUM('Revisi M Sebelum'!$M$5:$M$7)</f>
        <v>790371.2</v>
      </c>
      <c r="O3" s="75">
        <f>SUM('Revisi M Sebelum'!$T$5:$T$7)</f>
        <v>528565.1</v>
      </c>
      <c r="P3" s="75">
        <f>SUM('Revisi M Sebelum'!$AA$5:$AA$7)</f>
        <v>599371.19999999995</v>
      </c>
    </row>
    <row r="4" spans="1:16" x14ac:dyDescent="0.25">
      <c r="A4" s="1" t="s">
        <v>216</v>
      </c>
      <c r="B4" s="11">
        <f>SUM('Revisi M Sebelum'!$M$5:$M$7)</f>
        <v>790371.2</v>
      </c>
      <c r="C4" s="11">
        <f>SUM('Revisi M Sebelum'!$M$8:$M$10)</f>
        <v>827657.9</v>
      </c>
      <c r="D4" s="11">
        <f>SUM('Revisi M Sebelum'!$M$11:$M$13)</f>
        <v>838275.4</v>
      </c>
      <c r="E4" s="11">
        <f>SUM('Revisi M Sebelum'!$M$14:$M$16)</f>
        <v>530826.4</v>
      </c>
      <c r="G4" s="1" t="s">
        <v>216</v>
      </c>
      <c r="H4" s="11">
        <f>SUM('Revisi M Sebelum'!$M$5:$M$7)</f>
        <v>790371.2</v>
      </c>
      <c r="I4" s="11">
        <f>SUM('Revisi M Sebelum'!$M$8:$M$10)</f>
        <v>827657.9</v>
      </c>
      <c r="J4" s="11">
        <f>SUM('Revisi M Sebelum'!$M$11:$M$13)</f>
        <v>838275.4</v>
      </c>
      <c r="K4" s="11">
        <f>SUM('Revisi M Sebelum'!$M$14:$M$16)</f>
        <v>530826.4</v>
      </c>
      <c r="M4" s="1" t="s">
        <v>278</v>
      </c>
      <c r="N4" s="75">
        <f>SUM('Revisi M Sebelum'!$M$8:$M$10)</f>
        <v>827657.9</v>
      </c>
      <c r="O4" s="75">
        <f>SUM('Revisi M Sebelum'!$T$8:$T$10)</f>
        <v>470122.2</v>
      </c>
      <c r="P4" s="75">
        <f>SUM('Revisi M Sebelum'!$AA$8:$AA$10)</f>
        <v>750775</v>
      </c>
    </row>
    <row r="5" spans="1:16" x14ac:dyDescent="0.25">
      <c r="A5" s="1" t="s">
        <v>215</v>
      </c>
      <c r="B5" s="11">
        <f>SUM('Revisi M Sebelum'!$T$5:$T$7)</f>
        <v>528565.1</v>
      </c>
      <c r="C5" s="11">
        <f>SUM('Revisi M Sebelum'!$T$8:$T$10)</f>
        <v>470122.2</v>
      </c>
      <c r="D5" s="11">
        <f>SUM('Revisi M Sebelum'!$T$11:$T$13)</f>
        <v>536267.19999999995</v>
      </c>
      <c r="E5" s="11">
        <f>SUM('Revisi M Sebelum'!$T$14:$T$16)</f>
        <v>370279.6</v>
      </c>
      <c r="G5" s="1" t="s">
        <v>215</v>
      </c>
      <c r="H5" s="11">
        <f>SUM('Revisi M Sebelum'!$T$5:$T$7)</f>
        <v>528565.1</v>
      </c>
      <c r="I5" s="11">
        <f>SUM('Revisi M Sebelum'!$T$8:$T$10)</f>
        <v>470122.2</v>
      </c>
      <c r="J5" s="11">
        <f>SUM('Revisi M Sebelum'!$T$11:$T$13)</f>
        <v>536267.19999999995</v>
      </c>
      <c r="K5" s="11">
        <f>SUM('Revisi M Sebelum'!$T$14:$T$16)</f>
        <v>370279.6</v>
      </c>
      <c r="M5" s="1" t="s">
        <v>279</v>
      </c>
      <c r="N5" s="75">
        <f>SUM('Revisi M Sebelum'!$M$11:$M$13)</f>
        <v>838275.4</v>
      </c>
      <c r="O5" s="75">
        <f>SUM('Revisi M Sebelum'!$T$11:$T$13)</f>
        <v>536267.19999999995</v>
      </c>
      <c r="P5" s="75">
        <f>SUM('Revisi M Sebelum'!$AA$11:$AA$13)</f>
        <v>785973.2</v>
      </c>
    </row>
    <row r="6" spans="1:16" x14ac:dyDescent="0.25">
      <c r="A6" s="1" t="s">
        <v>217</v>
      </c>
      <c r="B6" s="11">
        <f>SUM('Revisi M Sebelum'!$AA$5:$AA$7)</f>
        <v>599371.19999999995</v>
      </c>
      <c r="C6" s="11">
        <f>SUM('Revisi M Sebelum'!$AA$8:$AA$10)</f>
        <v>750775</v>
      </c>
      <c r="D6" s="11">
        <f>SUM('Revisi M Sebelum'!$AA$11:$AA$13)</f>
        <v>785973.2</v>
      </c>
      <c r="E6" s="11">
        <f>SUM('Revisi M Sebelum'!$AA$14:$AA$16)</f>
        <v>361368.4</v>
      </c>
      <c r="G6" s="1" t="s">
        <v>217</v>
      </c>
      <c r="H6" s="11">
        <f>SUM('Revisi M Sebelum'!$AA$5:$AA$7)</f>
        <v>599371.19999999995</v>
      </c>
      <c r="I6" s="11">
        <f>SUM('Revisi M Sebelum'!$AA$8:$AA$10)</f>
        <v>750775</v>
      </c>
      <c r="J6" s="11">
        <f>SUM('Revisi M Sebelum'!$AA$11:$AA$13)</f>
        <v>785973.2</v>
      </c>
      <c r="K6" s="11">
        <f>SUM('Revisi M Sebelum'!$AA$14:$AA$16)</f>
        <v>361368.4</v>
      </c>
      <c r="M6" s="1" t="s">
        <v>280</v>
      </c>
      <c r="N6" s="75">
        <f>SUM('Revisi M Sebelum'!$M$14:$M$16)</f>
        <v>530826.4</v>
      </c>
      <c r="O6" s="75">
        <f>SUM('Revisi M Sebelum'!$T$14:$T$16)</f>
        <v>370279.6</v>
      </c>
      <c r="P6" s="75">
        <f>SUM('Revisi M Sebelum'!$AA$14:$AA$16)</f>
        <v>361368.4</v>
      </c>
    </row>
    <row r="7" spans="1:16" x14ac:dyDescent="0.25">
      <c r="M7" s="1" t="s">
        <v>34</v>
      </c>
      <c r="N7" s="75">
        <f>SUM($H$4:$K$4)</f>
        <v>2987130.9</v>
      </c>
      <c r="O7" s="75">
        <f>SUM($H$5:$K$5)</f>
        <v>1905234.1</v>
      </c>
      <c r="P7" s="75">
        <f>SUM($H$6:$K$6)</f>
        <v>2497487.7999999998</v>
      </c>
    </row>
    <row r="8" spans="1:16" x14ac:dyDescent="0.25">
      <c r="A8" s="1" t="s">
        <v>218</v>
      </c>
      <c r="B8" s="1">
        <v>2022</v>
      </c>
      <c r="C8" s="1"/>
      <c r="D8" s="1"/>
      <c r="E8" s="1"/>
      <c r="G8" s="1" t="s">
        <v>218</v>
      </c>
      <c r="H8" s="1">
        <v>2022</v>
      </c>
      <c r="I8" s="1"/>
      <c r="J8" s="1"/>
      <c r="K8" s="1"/>
    </row>
    <row r="9" spans="1:16" x14ac:dyDescent="0.25">
      <c r="A9" s="1" t="s">
        <v>216</v>
      </c>
      <c r="B9" s="11">
        <f>SUM(B4:E4)</f>
        <v>2987130.9</v>
      </c>
      <c r="C9" s="1"/>
      <c r="D9" s="1"/>
      <c r="E9" s="1"/>
      <c r="G9" s="1" t="s">
        <v>216</v>
      </c>
      <c r="H9" s="11">
        <f>SUM($H$4:$K$4)</f>
        <v>2987130.9</v>
      </c>
      <c r="I9" s="1"/>
      <c r="J9" s="1"/>
      <c r="K9" s="1"/>
    </row>
    <row r="10" spans="1:16" x14ac:dyDescent="0.25">
      <c r="A10" s="1" t="s">
        <v>215</v>
      </c>
      <c r="B10" s="11">
        <f t="shared" ref="B10:B11" si="0">SUM(B5:E5)</f>
        <v>1905234.1</v>
      </c>
      <c r="C10" s="1"/>
      <c r="D10" s="1"/>
      <c r="E10" s="1"/>
      <c r="G10" s="1" t="s">
        <v>215</v>
      </c>
      <c r="H10" s="11">
        <f>SUM($H$5:$K$5)</f>
        <v>1905234.1</v>
      </c>
      <c r="I10" s="1"/>
      <c r="J10" s="1"/>
      <c r="K10" s="1"/>
    </row>
    <row r="11" spans="1:16" x14ac:dyDescent="0.25">
      <c r="A11" s="1" t="s">
        <v>217</v>
      </c>
      <c r="B11" s="11">
        <f t="shared" si="0"/>
        <v>2497487.7999999998</v>
      </c>
      <c r="C11" s="1"/>
      <c r="D11" s="1"/>
      <c r="E11" s="1"/>
      <c r="G11" s="1" t="s">
        <v>217</v>
      </c>
      <c r="H11" s="11">
        <f>SUM($H$6:$K$6)</f>
        <v>2497487.7999999998</v>
      </c>
      <c r="I11" s="1"/>
      <c r="J11" s="1"/>
      <c r="K11" s="1"/>
    </row>
    <row r="13" spans="1:16" x14ac:dyDescent="0.25">
      <c r="A13" s="1" t="s">
        <v>51</v>
      </c>
      <c r="B13" s="1" t="s">
        <v>198</v>
      </c>
      <c r="C13" s="1"/>
      <c r="D13" s="1"/>
      <c r="E13" s="1"/>
      <c r="G13" s="1" t="s">
        <v>51</v>
      </c>
      <c r="H13" s="1" t="s">
        <v>198</v>
      </c>
      <c r="I13" s="1"/>
      <c r="J13" s="1"/>
      <c r="K13" s="1"/>
    </row>
    <row r="14" spans="1:16" x14ac:dyDescent="0.25">
      <c r="A14" s="1">
        <v>1</v>
      </c>
      <c r="B14" s="1"/>
      <c r="C14" s="1"/>
      <c r="D14" s="1"/>
      <c r="E14" s="1"/>
      <c r="G14" s="1">
        <v>1</v>
      </c>
      <c r="H14" s="1"/>
      <c r="I14" s="1"/>
      <c r="J14" s="1"/>
      <c r="K14" s="1"/>
    </row>
    <row r="15" spans="1:16" x14ac:dyDescent="0.25">
      <c r="A15" s="1">
        <v>2</v>
      </c>
      <c r="B15" s="1"/>
      <c r="C15" s="1"/>
      <c r="D15" s="1"/>
      <c r="E15" s="1"/>
      <c r="G15" s="1">
        <v>2</v>
      </c>
      <c r="H15" s="1"/>
      <c r="I15" s="1"/>
      <c r="J15" s="1"/>
      <c r="K15" s="1"/>
    </row>
    <row r="16" spans="1:16" x14ac:dyDescent="0.25">
      <c r="A16" s="1">
        <v>3</v>
      </c>
      <c r="B16" s="1"/>
      <c r="C16" s="1"/>
      <c r="D16" s="1"/>
      <c r="E16" s="1"/>
      <c r="G16" s="1">
        <v>3</v>
      </c>
      <c r="H16" s="1"/>
      <c r="I16" s="1"/>
      <c r="J16" s="1"/>
      <c r="K16" s="1"/>
    </row>
    <row r="18" spans="1:12" x14ac:dyDescent="0.25">
      <c r="A18" t="s">
        <v>49</v>
      </c>
    </row>
    <row r="19" spans="1:12" x14ac:dyDescent="0.25">
      <c r="A19" t="s">
        <v>56</v>
      </c>
      <c r="G19" t="s">
        <v>57</v>
      </c>
    </row>
    <row r="20" spans="1:12" x14ac:dyDescent="0.25">
      <c r="A20" s="1" t="s">
        <v>218</v>
      </c>
      <c r="B20" s="1" t="s">
        <v>52</v>
      </c>
      <c r="C20" s="1" t="s">
        <v>53</v>
      </c>
      <c r="D20" s="1" t="s">
        <v>54</v>
      </c>
      <c r="E20" s="1" t="s">
        <v>55</v>
      </c>
      <c r="G20" s="1"/>
      <c r="H20" s="1" t="s">
        <v>277</v>
      </c>
      <c r="I20" s="1" t="s">
        <v>278</v>
      </c>
      <c r="J20" s="1" t="s">
        <v>279</v>
      </c>
      <c r="K20" s="1" t="s">
        <v>280</v>
      </c>
      <c r="L20" s="1" t="s">
        <v>34</v>
      </c>
    </row>
    <row r="21" spans="1:12" x14ac:dyDescent="0.25">
      <c r="A21" s="1" t="s">
        <v>216</v>
      </c>
      <c r="B21" s="1">
        <f>SUM('Revisi M Sebelum'!$I$5:$I$7)</f>
        <v>12</v>
      </c>
      <c r="C21" s="1">
        <f>SUM('Revisi M Sebelum'!$I$8:$I$10)</f>
        <v>12</v>
      </c>
      <c r="D21" s="1">
        <f>SUM('Revisi M Sebelum'!$I$11:$I$13)</f>
        <v>13</v>
      </c>
      <c r="E21" s="1">
        <f>SUM('Revisi M Sebelum'!$I$14:$I$16)</f>
        <v>8</v>
      </c>
      <c r="G21" s="1" t="s">
        <v>287</v>
      </c>
      <c r="H21" s="1">
        <f>Output_All!$Z$16</f>
        <v>12</v>
      </c>
      <c r="I21" s="1">
        <f>Output_All!$Z$17</f>
        <v>12</v>
      </c>
      <c r="J21" s="1">
        <f>Output_All!$Z$18</f>
        <v>13</v>
      </c>
      <c r="K21" s="1">
        <f>Output_All!$Z$19</f>
        <v>9</v>
      </c>
      <c r="L21" s="11">
        <f>H26</f>
        <v>46</v>
      </c>
    </row>
    <row r="22" spans="1:12" x14ac:dyDescent="0.25">
      <c r="A22" s="1" t="s">
        <v>215</v>
      </c>
      <c r="B22" s="1">
        <f>SUM('Revisi M Sebelum'!$P$5:$P$7)</f>
        <v>12</v>
      </c>
      <c r="C22" s="1">
        <f>SUM('Revisi M Sebelum'!$P$8:$P$10)</f>
        <v>11</v>
      </c>
      <c r="D22" s="1">
        <f>SUM('Revisi M Sebelum'!$P$11:$P$13)</f>
        <v>13</v>
      </c>
      <c r="E22" s="1">
        <f>SUM('Revisi M Sebelum'!$P$14:$P$16)</f>
        <v>10</v>
      </c>
      <c r="G22" s="1" t="s">
        <v>288</v>
      </c>
      <c r="H22" s="1">
        <f>Output_All!$AA$16</f>
        <v>12</v>
      </c>
      <c r="I22" s="1">
        <f>Output_All!$AA$17</f>
        <v>12</v>
      </c>
      <c r="J22" s="1">
        <f>Output_All!$AA$18</f>
        <v>13</v>
      </c>
      <c r="K22" s="1">
        <f>Output_All!$AA$19</f>
        <v>9</v>
      </c>
      <c r="L22" s="11">
        <f t="shared" ref="L22:L23" si="1">H27</f>
        <v>46</v>
      </c>
    </row>
    <row r="23" spans="1:12" x14ac:dyDescent="0.25">
      <c r="A23" s="1" t="s">
        <v>217</v>
      </c>
      <c r="B23" s="11">
        <f>SUM('Revisi M Sebelum'!$W$5:$W$7)</f>
        <v>13</v>
      </c>
      <c r="C23" s="11">
        <f>SUM('Revisi M Sebelum'!$W$8:$W$10)</f>
        <v>12</v>
      </c>
      <c r="D23" s="11">
        <f>SUM('Revisi M Sebelum'!$W$11:$W$13)</f>
        <v>13</v>
      </c>
      <c r="E23" s="11">
        <f>SUM('Revisi M Sebelum'!$W$14:$W$16)</f>
        <v>8</v>
      </c>
      <c r="G23" s="1" t="s">
        <v>289</v>
      </c>
      <c r="H23" s="1">
        <f>Output_All!$AB$16</f>
        <v>12</v>
      </c>
      <c r="I23" s="1">
        <f>Output_All!$AB$17</f>
        <v>12</v>
      </c>
      <c r="J23" s="1">
        <f>Output_All!$AB$18</f>
        <v>13</v>
      </c>
      <c r="K23" s="1">
        <f>Output_All!$AB$19</f>
        <v>9</v>
      </c>
      <c r="L23" s="11">
        <f t="shared" si="1"/>
        <v>46</v>
      </c>
    </row>
    <row r="25" spans="1:12" x14ac:dyDescent="0.25">
      <c r="A25" s="1" t="s">
        <v>218</v>
      </c>
      <c r="B25" s="1">
        <v>2022</v>
      </c>
      <c r="C25" s="1"/>
      <c r="D25" s="1"/>
      <c r="E25" s="1"/>
      <c r="G25" s="1" t="s">
        <v>218</v>
      </c>
      <c r="H25" s="1">
        <v>2022</v>
      </c>
      <c r="I25" s="1"/>
      <c r="J25" s="1"/>
      <c r="K25" s="1"/>
    </row>
    <row r="26" spans="1:12" x14ac:dyDescent="0.25">
      <c r="A26" s="1" t="s">
        <v>216</v>
      </c>
      <c r="B26" s="11">
        <f>SUM(B21:E21)</f>
        <v>45</v>
      </c>
      <c r="C26" s="1"/>
      <c r="D26" s="1"/>
      <c r="E26" s="1"/>
      <c r="G26" s="1" t="s">
        <v>216</v>
      </c>
      <c r="H26" s="11">
        <f>SUM(H21:K21)</f>
        <v>46</v>
      </c>
      <c r="I26" s="1"/>
      <c r="J26" s="1"/>
      <c r="K26" s="1"/>
    </row>
    <row r="27" spans="1:12" x14ac:dyDescent="0.25">
      <c r="A27" s="1" t="s">
        <v>215</v>
      </c>
      <c r="B27" s="11">
        <f t="shared" ref="B27:B28" si="2">SUM(B22:E22)</f>
        <v>46</v>
      </c>
      <c r="C27" s="1"/>
      <c r="D27" s="1"/>
      <c r="E27" s="1"/>
      <c r="G27" s="1" t="s">
        <v>215</v>
      </c>
      <c r="H27" s="11">
        <f t="shared" ref="H27:H28" si="3">SUM(H22:K22)</f>
        <v>46</v>
      </c>
      <c r="I27" s="1"/>
      <c r="J27" s="1"/>
      <c r="K27" s="1"/>
    </row>
    <row r="28" spans="1:12" x14ac:dyDescent="0.25">
      <c r="A28" s="1" t="s">
        <v>217</v>
      </c>
      <c r="B28" s="11">
        <f t="shared" si="2"/>
        <v>46</v>
      </c>
      <c r="C28" s="1"/>
      <c r="D28" s="1"/>
      <c r="E28" s="1"/>
      <c r="G28" s="1" t="s">
        <v>217</v>
      </c>
      <c r="H28" s="11">
        <f t="shared" si="3"/>
        <v>46</v>
      </c>
      <c r="I28" s="1"/>
      <c r="J28" s="1"/>
      <c r="K28" s="1"/>
    </row>
    <row r="31" spans="1:12" x14ac:dyDescent="0.25">
      <c r="A31" t="s">
        <v>50</v>
      </c>
    </row>
    <row r="32" spans="1:12" x14ac:dyDescent="0.25">
      <c r="A32" t="s">
        <v>56</v>
      </c>
      <c r="G32" t="s">
        <v>57</v>
      </c>
    </row>
    <row r="33" spans="1:12" x14ac:dyDescent="0.25">
      <c r="A33" s="1" t="s">
        <v>51</v>
      </c>
      <c r="B33" s="1" t="s">
        <v>52</v>
      </c>
      <c r="C33" s="1" t="s">
        <v>53</v>
      </c>
      <c r="D33" s="1" t="s">
        <v>54</v>
      </c>
      <c r="E33" s="1" t="s">
        <v>55</v>
      </c>
      <c r="G33" s="1"/>
      <c r="H33" s="1" t="s">
        <v>277</v>
      </c>
      <c r="I33" s="1" t="s">
        <v>278</v>
      </c>
      <c r="J33" s="1" t="s">
        <v>279</v>
      </c>
      <c r="K33" s="1" t="s">
        <v>280</v>
      </c>
      <c r="L33" s="1" t="s">
        <v>34</v>
      </c>
    </row>
    <row r="34" spans="1:12" x14ac:dyDescent="0.25">
      <c r="A34" s="1">
        <v>1</v>
      </c>
      <c r="B34" s="4">
        <f>SUM('Revisi M Sebelum'!O5:O7)</f>
        <v>42678169.600000001</v>
      </c>
      <c r="C34" s="4">
        <f>SUM('Revisi M Sebelum'!O8:O10)</f>
        <v>46600428.800000019</v>
      </c>
      <c r="D34" s="4">
        <f>SUM('Revisi M Sebelum'!O11:O13)</f>
        <v>55666630.400000021</v>
      </c>
      <c r="E34" s="4">
        <f>SUM('Revisi M Sebelum'!O14:O16)</f>
        <v>30921888.000000037</v>
      </c>
      <c r="G34" s="1" t="s">
        <v>290</v>
      </c>
      <c r="H34" s="75">
        <f>Output_All!$AD$16</f>
        <v>29628992</v>
      </c>
      <c r="I34" s="75">
        <f>Output_All!$AD$17</f>
        <v>30896704</v>
      </c>
      <c r="J34" s="75">
        <f>Output_All!$AD$18</f>
        <v>31020704</v>
      </c>
      <c r="K34" s="75">
        <f>Output_All!$AD$19</f>
        <v>30524704</v>
      </c>
      <c r="L34" s="75">
        <f>$H$39</f>
        <v>122071104</v>
      </c>
    </row>
    <row r="35" spans="1:12" x14ac:dyDescent="0.25">
      <c r="A35" s="1">
        <v>2</v>
      </c>
      <c r="B35" s="4">
        <f>SUM('Revisi M Sebelum'!$V$5:$V$7)</f>
        <v>82197201.900000006</v>
      </c>
      <c r="C35" s="4">
        <f>SUM('Revisi M Sebelum'!$V$8:$V$10)</f>
        <v>50253063.500000022</v>
      </c>
      <c r="D35" s="4">
        <f>SUM('Revisi M Sebelum'!$V$11:$V$13)</f>
        <v>21153554.500000022</v>
      </c>
      <c r="E35" s="4">
        <f>SUM('Revisi M Sebelum'!$V$14:$V$16)</f>
        <v>14495711.50000003</v>
      </c>
      <c r="G35" s="1" t="s">
        <v>291</v>
      </c>
      <c r="H35" s="75">
        <f>Output_All!$AE$16</f>
        <v>22917324</v>
      </c>
      <c r="I35" s="75">
        <f>Output_All!$AE$17</f>
        <v>21370044</v>
      </c>
      <c r="J35" s="75">
        <f>Output_All!$AE$18</f>
        <v>21494044</v>
      </c>
      <c r="K35" s="75">
        <f>Output_All!$AE$19</f>
        <v>20998044</v>
      </c>
      <c r="L35" s="75">
        <f>$H$40</f>
        <v>86779456</v>
      </c>
    </row>
    <row r="36" spans="1:12" x14ac:dyDescent="0.25">
      <c r="A36" s="1">
        <v>3</v>
      </c>
      <c r="B36" s="4">
        <f>SUM('Revisi M Sebelum'!$AC$5:$AC$7)</f>
        <v>30075269.379999995</v>
      </c>
      <c r="C36" s="4">
        <f>SUM('Revisi M Sebelum'!$AC$8:$AC$10)</f>
        <v>58972788.959999979</v>
      </c>
      <c r="D36" s="4">
        <f>SUM('Revisi M Sebelum'!$AC$11:$AC$13)</f>
        <v>37927672.359999977</v>
      </c>
      <c r="E36" s="4">
        <f>SUM('Revisi M Sebelum'!$AC$14:$AC$16)</f>
        <v>79771459.099999964</v>
      </c>
      <c r="G36" s="1" t="s">
        <v>292</v>
      </c>
      <c r="H36" s="75">
        <f>Output_All!$AF$16</f>
        <v>28119322.800000001</v>
      </c>
      <c r="I36" s="75">
        <f>Output_All!$AF$17</f>
        <v>27141907.5</v>
      </c>
      <c r="J36" s="75">
        <f>Output_All!$AF$18</f>
        <v>27265907.5</v>
      </c>
      <c r="K36" s="75">
        <f>Output_All!$AF$19</f>
        <v>26769907.5</v>
      </c>
      <c r="L36" s="75">
        <f>$H$41</f>
        <v>109297045.3</v>
      </c>
    </row>
    <row r="38" spans="1:12" x14ac:dyDescent="0.25">
      <c r="A38" s="1" t="s">
        <v>51</v>
      </c>
      <c r="B38" s="1">
        <v>2022</v>
      </c>
      <c r="C38" s="1"/>
      <c r="D38" s="1"/>
      <c r="E38" s="1"/>
      <c r="G38" s="1" t="s">
        <v>51</v>
      </c>
      <c r="H38" s="1">
        <v>2022</v>
      </c>
      <c r="I38" s="1"/>
      <c r="J38" s="1"/>
      <c r="K38" s="1"/>
    </row>
    <row r="39" spans="1:12" x14ac:dyDescent="0.25">
      <c r="A39" s="1">
        <v>1</v>
      </c>
      <c r="B39" s="4">
        <f>SUM(B34:E34)</f>
        <v>175867116.80000007</v>
      </c>
      <c r="C39" s="1"/>
      <c r="D39" s="1"/>
      <c r="E39" s="1"/>
      <c r="G39" s="1">
        <v>1</v>
      </c>
      <c r="H39" s="26">
        <f>SUM(H34:K34)</f>
        <v>122071104</v>
      </c>
      <c r="I39" s="1"/>
      <c r="J39" s="1"/>
      <c r="K39" s="1"/>
    </row>
    <row r="40" spans="1:12" x14ac:dyDescent="0.25">
      <c r="A40" s="1">
        <v>2</v>
      </c>
      <c r="B40" s="4">
        <f t="shared" ref="B40:B41" si="4">SUM(B35:E35)</f>
        <v>168099531.4000001</v>
      </c>
      <c r="C40" s="1"/>
      <c r="D40" s="1"/>
      <c r="E40" s="1"/>
      <c r="G40" s="1">
        <v>2</v>
      </c>
      <c r="H40" s="26">
        <f t="shared" ref="H40:H41" si="5">SUM(H35:K35)</f>
        <v>86779456</v>
      </c>
      <c r="I40" s="1"/>
      <c r="J40" s="1"/>
      <c r="K40" s="1"/>
    </row>
    <row r="41" spans="1:12" x14ac:dyDescent="0.25">
      <c r="A41" s="1">
        <v>3</v>
      </c>
      <c r="B41" s="4">
        <f t="shared" si="4"/>
        <v>206747189.79999992</v>
      </c>
      <c r="C41" s="1"/>
      <c r="D41" s="1"/>
      <c r="E41" s="1"/>
      <c r="G41" s="1">
        <v>3</v>
      </c>
      <c r="H41" s="26">
        <f t="shared" si="5"/>
        <v>109297045.3</v>
      </c>
      <c r="I41" s="1"/>
      <c r="J41" s="1"/>
      <c r="K41" s="1"/>
    </row>
    <row r="43" spans="1:12" x14ac:dyDescent="0.25">
      <c r="G43" s="1"/>
      <c r="H43" s="1" t="s">
        <v>52</v>
      </c>
      <c r="I43" s="1" t="s">
        <v>53</v>
      </c>
      <c r="J43" s="1" t="s">
        <v>54</v>
      </c>
      <c r="K43" s="1" t="s">
        <v>55</v>
      </c>
      <c r="L43" s="1" t="s">
        <v>34</v>
      </c>
    </row>
    <row r="44" spans="1:12" x14ac:dyDescent="0.25">
      <c r="G44" s="1" t="s">
        <v>216</v>
      </c>
      <c r="H44" s="20">
        <f>Output_All!$AD$16</f>
        <v>29628992</v>
      </c>
      <c r="I44" s="20">
        <f>Output_All!$AD$17</f>
        <v>30896704</v>
      </c>
      <c r="J44" s="20">
        <f>Output_All!$AD$18</f>
        <v>31020704</v>
      </c>
      <c r="K44" s="20">
        <f>Output_All!$AD$19</f>
        <v>30524704</v>
      </c>
      <c r="L44" s="20">
        <f>$H$39</f>
        <v>122071104</v>
      </c>
    </row>
    <row r="45" spans="1:12" x14ac:dyDescent="0.25">
      <c r="G45" s="1" t="s">
        <v>215</v>
      </c>
      <c r="H45" s="20">
        <f>Output_All!$AE$16</f>
        <v>22917324</v>
      </c>
      <c r="I45" s="20">
        <f>Output_All!$AE$17</f>
        <v>21370044</v>
      </c>
      <c r="J45" s="20">
        <f>Output_All!$AE$18</f>
        <v>21494044</v>
      </c>
      <c r="K45" s="20">
        <f>Output_All!$AE$19</f>
        <v>20998044</v>
      </c>
      <c r="L45" s="20">
        <f>$H$40</f>
        <v>86779456</v>
      </c>
    </row>
    <row r="46" spans="1:12" x14ac:dyDescent="0.25">
      <c r="G46" s="1" t="s">
        <v>217</v>
      </c>
      <c r="H46" s="20">
        <f>Output_All!$AF$16</f>
        <v>28119322.800000001</v>
      </c>
      <c r="I46" s="20">
        <f>Output_All!$AF$17</f>
        <v>27141907.5</v>
      </c>
      <c r="J46" s="20">
        <f>Output_All!$AF$18</f>
        <v>27265907.5</v>
      </c>
      <c r="K46" s="20">
        <f>Output_All!$AF$19</f>
        <v>26769907.5</v>
      </c>
      <c r="L46" s="20">
        <f>$H$41</f>
        <v>109297045.3</v>
      </c>
    </row>
    <row r="48" spans="1:12" x14ac:dyDescent="0.25">
      <c r="G48" s="1" t="s">
        <v>51</v>
      </c>
      <c r="H48" s="1">
        <v>2022</v>
      </c>
    </row>
    <row r="49" spans="7:8" x14ac:dyDescent="0.25">
      <c r="G49" s="1">
        <v>1</v>
      </c>
      <c r="H49" s="26">
        <f>SUM(H44:K44)</f>
        <v>122071104</v>
      </c>
    </row>
    <row r="50" spans="7:8" x14ac:dyDescent="0.25">
      <c r="G50" s="1">
        <v>2</v>
      </c>
      <c r="H50" s="26">
        <f t="shared" ref="H50:H51" si="6">SUM(H45:K45)</f>
        <v>86779456</v>
      </c>
    </row>
    <row r="51" spans="7:8" x14ac:dyDescent="0.25">
      <c r="G51" s="1">
        <v>3</v>
      </c>
      <c r="H51" s="26">
        <f t="shared" si="6"/>
        <v>109297045.3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7145-0374-468B-A4DE-EFCC101B6332}">
  <dimension ref="A1:J33"/>
  <sheetViews>
    <sheetView topLeftCell="A16" zoomScale="85" zoomScaleNormal="85" workbookViewId="0">
      <selection activeCell="B3" sqref="B3"/>
    </sheetView>
  </sheetViews>
  <sheetFormatPr defaultRowHeight="15" x14ac:dyDescent="0.25"/>
  <cols>
    <col min="1" max="1" width="21.140625" bestFit="1" customWidth="1"/>
    <col min="2" max="3" width="21.42578125" bestFit="1" customWidth="1"/>
    <col min="4" max="4" width="21.42578125" customWidth="1"/>
    <col min="5" max="5" width="21.42578125" bestFit="1" customWidth="1"/>
    <col min="6" max="6" width="22.140625" bestFit="1" customWidth="1"/>
    <col min="7" max="7" width="20.42578125" bestFit="1" customWidth="1"/>
    <col min="8" max="8" width="20.42578125" customWidth="1"/>
    <col min="9" max="9" width="24.140625" bestFit="1" customWidth="1"/>
  </cols>
  <sheetData>
    <row r="1" spans="1:9" ht="15.75" x14ac:dyDescent="0.25">
      <c r="A1" s="89" t="s">
        <v>238</v>
      </c>
      <c r="B1" s="90" t="s">
        <v>239</v>
      </c>
      <c r="C1" s="90"/>
      <c r="D1" s="90"/>
      <c r="E1" s="90"/>
      <c r="F1" s="90" t="s">
        <v>240</v>
      </c>
      <c r="G1" s="90"/>
      <c r="H1" s="90"/>
      <c r="I1" s="90"/>
    </row>
    <row r="2" spans="1:9" ht="16.5" thickBot="1" x14ac:dyDescent="0.3">
      <c r="A2" s="89"/>
      <c r="B2" s="74" t="s">
        <v>115</v>
      </c>
      <c r="C2" s="74" t="s">
        <v>119</v>
      </c>
      <c r="D2" s="74" t="s">
        <v>104</v>
      </c>
      <c r="E2" s="74" t="s">
        <v>34</v>
      </c>
      <c r="F2" s="74" t="s">
        <v>115</v>
      </c>
      <c r="G2" s="74" t="s">
        <v>119</v>
      </c>
      <c r="H2" s="74" t="s">
        <v>104</v>
      </c>
      <c r="I2" s="74" t="s">
        <v>34</v>
      </c>
    </row>
    <row r="3" spans="1:9" ht="16.5" thickBot="1" x14ac:dyDescent="0.3">
      <c r="A3" s="73" t="s">
        <v>131</v>
      </c>
      <c r="B3" s="77">
        <v>153.5</v>
      </c>
      <c r="C3" s="78">
        <v>145.19999999999999</v>
      </c>
      <c r="D3" s="78">
        <v>183.9</v>
      </c>
      <c r="E3" s="74">
        <f>SUM(B3:D3)</f>
        <v>482.6</v>
      </c>
      <c r="F3" s="80">
        <v>116.3</v>
      </c>
      <c r="G3" s="79">
        <v>81.099999999999994</v>
      </c>
      <c r="H3" s="79">
        <v>103.6</v>
      </c>
      <c r="I3" s="74">
        <f>SUM(F3:H3)</f>
        <v>301</v>
      </c>
    </row>
    <row r="4" spans="1:9" ht="16.5" thickBot="1" x14ac:dyDescent="0.3">
      <c r="A4" s="73" t="s">
        <v>128</v>
      </c>
      <c r="B4" s="72">
        <v>22.3</v>
      </c>
      <c r="C4" s="72">
        <v>22.8</v>
      </c>
      <c r="D4" s="72">
        <v>22.8</v>
      </c>
      <c r="E4" s="74">
        <f t="shared" ref="E4:E5" si="0">SUM(B4:D4)</f>
        <v>67.900000000000006</v>
      </c>
      <c r="F4" s="71">
        <v>5.7</v>
      </c>
      <c r="G4" s="71">
        <v>5.7</v>
      </c>
      <c r="H4" s="71">
        <v>5.7</v>
      </c>
      <c r="I4" s="74">
        <f>SUM(F4:H4)</f>
        <v>17.100000000000001</v>
      </c>
    </row>
    <row r="5" spans="1:9" ht="16.5" thickBot="1" x14ac:dyDescent="0.3">
      <c r="A5" s="73" t="s">
        <v>98</v>
      </c>
      <c r="B5" s="72">
        <f>B3+B4</f>
        <v>175.8</v>
      </c>
      <c r="C5" s="72">
        <f t="shared" ref="C5:D5" si="1">C3+C4</f>
        <v>168</v>
      </c>
      <c r="D5" s="72">
        <f t="shared" si="1"/>
        <v>206.70000000000002</v>
      </c>
      <c r="E5" s="74">
        <f t="shared" si="0"/>
        <v>550.5</v>
      </c>
      <c r="F5" s="72">
        <f>F3+F4</f>
        <v>122</v>
      </c>
      <c r="G5" s="72">
        <f t="shared" ref="G5:H5" si="2">G3+G4</f>
        <v>86.8</v>
      </c>
      <c r="H5" s="72">
        <f t="shared" si="2"/>
        <v>109.3</v>
      </c>
      <c r="I5" s="74">
        <f>SUM(F5:H5)</f>
        <v>318.10000000000002</v>
      </c>
    </row>
    <row r="6" spans="1:9" ht="15.75" x14ac:dyDescent="0.25">
      <c r="A6" s="73" t="s">
        <v>34</v>
      </c>
      <c r="B6" s="91">
        <f>SUM(B5:D5)</f>
        <v>550.5</v>
      </c>
      <c r="C6" s="91"/>
      <c r="D6" s="91"/>
      <c r="E6" s="91"/>
      <c r="F6" s="91">
        <f>Output_All!AD22</f>
        <v>318147605.30000001</v>
      </c>
      <c r="G6" s="91"/>
      <c r="H6" s="91"/>
      <c r="I6" s="91"/>
    </row>
    <row r="9" spans="1:9" ht="16.5" customHeight="1" x14ac:dyDescent="0.25">
      <c r="A9" s="1" t="s">
        <v>58</v>
      </c>
      <c r="B9" s="1" t="s">
        <v>59</v>
      </c>
      <c r="C9" s="1" t="s">
        <v>210</v>
      </c>
      <c r="D9" s="1"/>
      <c r="E9" s="1" t="s">
        <v>57</v>
      </c>
      <c r="G9" s="1" t="s">
        <v>206</v>
      </c>
      <c r="H9" s="1"/>
      <c r="I9" s="1" t="s">
        <v>207</v>
      </c>
    </row>
    <row r="10" spans="1:9" x14ac:dyDescent="0.25">
      <c r="A10" s="1">
        <v>1</v>
      </c>
      <c r="B10" s="1" t="s">
        <v>0</v>
      </c>
      <c r="C10" s="4">
        <f>'Revisi H Sebelum'!D33</f>
        <v>520801428.00000012</v>
      </c>
      <c r="D10" s="4"/>
      <c r="E10" s="4">
        <f>Output_All!E60</f>
        <v>301035605.30000001</v>
      </c>
      <c r="G10" s="4">
        <f>C10-E10</f>
        <v>219765822.70000011</v>
      </c>
      <c r="H10" s="4"/>
      <c r="I10" s="50">
        <f>(G10/C10)*100%</f>
        <v>0.42197622910511695</v>
      </c>
    </row>
    <row r="11" spans="1:9" x14ac:dyDescent="0.25">
      <c r="A11" s="1">
        <v>2</v>
      </c>
      <c r="B11" s="1" t="s">
        <v>21</v>
      </c>
      <c r="C11" s="4">
        <f>'Revisi H Sebelum'!C33</f>
        <v>75020000</v>
      </c>
      <c r="D11" s="4"/>
      <c r="E11" s="4">
        <f>Output_All!Z56</f>
        <v>17112000</v>
      </c>
      <c r="G11" s="4">
        <f t="shared" ref="G11:G12" si="3">C11-E11</f>
        <v>57908000</v>
      </c>
      <c r="H11" s="4"/>
      <c r="I11" s="50">
        <f t="shared" ref="I11:I12" si="4">(G11/C11)*100%</f>
        <v>0.771900826446281</v>
      </c>
    </row>
    <row r="12" spans="1:9" x14ac:dyDescent="0.25">
      <c r="A12" s="1" t="s">
        <v>60</v>
      </c>
      <c r="B12" s="1"/>
      <c r="C12" s="4">
        <f>'Revisi H Sebelum'!B33</f>
        <v>595857728.00000012</v>
      </c>
      <c r="D12" s="4"/>
      <c r="E12" s="4">
        <f>E10+E11</f>
        <v>318147605.30000001</v>
      </c>
      <c r="G12" s="4">
        <f t="shared" si="3"/>
        <v>277710122.70000011</v>
      </c>
      <c r="H12" s="4"/>
      <c r="I12" s="50">
        <f t="shared" si="4"/>
        <v>0.46606783742175456</v>
      </c>
    </row>
    <row r="14" spans="1:9" ht="16.5" customHeight="1" x14ac:dyDescent="0.25">
      <c r="A14" s="1" t="s">
        <v>58</v>
      </c>
      <c r="B14" s="1" t="s">
        <v>59</v>
      </c>
      <c r="C14" s="1" t="s">
        <v>211</v>
      </c>
      <c r="D14" s="1"/>
      <c r="E14" s="1" t="s">
        <v>57</v>
      </c>
      <c r="G14" s="1" t="s">
        <v>206</v>
      </c>
      <c r="H14" s="1"/>
      <c r="I14" s="1" t="s">
        <v>207</v>
      </c>
    </row>
    <row r="15" spans="1:9" x14ac:dyDescent="0.25">
      <c r="A15" s="1">
        <v>1</v>
      </c>
      <c r="B15" s="1" t="s">
        <v>0</v>
      </c>
      <c r="C15" s="4">
        <f>'Revisi M Sebelum'!D33</f>
        <v>482761838.00000012</v>
      </c>
      <c r="D15" s="4"/>
      <c r="E15" s="25">
        <f>Output_All!E60</f>
        <v>301035605.30000001</v>
      </c>
      <c r="G15" s="25">
        <f>C15-E15</f>
        <v>181726232.70000011</v>
      </c>
      <c r="H15" s="4"/>
      <c r="I15" s="50">
        <f>(G15/C15)*100%</f>
        <v>0.37643040189933169</v>
      </c>
    </row>
    <row r="16" spans="1:9" x14ac:dyDescent="0.25">
      <c r="A16" s="1">
        <v>2</v>
      </c>
      <c r="B16" s="1" t="s">
        <v>21</v>
      </c>
      <c r="C16" s="4">
        <f>'Revisi M Sebelum'!C33</f>
        <v>67952000</v>
      </c>
      <c r="D16" s="4"/>
      <c r="E16" s="25">
        <f>Output_All!Z56</f>
        <v>17112000</v>
      </c>
      <c r="G16" s="4">
        <f t="shared" ref="G16:G17" si="5">C16-E16</f>
        <v>50840000</v>
      </c>
      <c r="H16" s="4"/>
      <c r="I16" s="50">
        <f t="shared" ref="I16:I17" si="6">(G16/C16)*100%</f>
        <v>0.74817518248175185</v>
      </c>
    </row>
    <row r="17" spans="1:10" x14ac:dyDescent="0.25">
      <c r="A17" s="1" t="s">
        <v>60</v>
      </c>
      <c r="B17" s="1"/>
      <c r="C17" s="25">
        <f>'Revisi M Sebelum'!B33</f>
        <v>550713838.00000012</v>
      </c>
      <c r="D17" s="4"/>
      <c r="E17" s="25">
        <f>E15+E16</f>
        <v>318147605.30000001</v>
      </c>
      <c r="G17" s="25">
        <f t="shared" si="5"/>
        <v>232566232.70000011</v>
      </c>
      <c r="H17" s="4"/>
      <c r="I17" s="50">
        <f t="shared" si="6"/>
        <v>0.42229959854395388</v>
      </c>
    </row>
    <row r="19" spans="1:10" x14ac:dyDescent="0.25">
      <c r="E19" s="42">
        <f>E16/E17</f>
        <v>5.3786354870922551E-2</v>
      </c>
    </row>
    <row r="22" spans="1:10" x14ac:dyDescent="0.25">
      <c r="A22" t="s">
        <v>61</v>
      </c>
    </row>
    <row r="23" spans="1:10" x14ac:dyDescent="0.25">
      <c r="A23" s="1"/>
      <c r="B23" s="1" t="s">
        <v>91</v>
      </c>
      <c r="C23" s="1" t="s">
        <v>90</v>
      </c>
      <c r="D23" s="1"/>
      <c r="E23" s="1" t="s">
        <v>92</v>
      </c>
      <c r="F23" s="1" t="s">
        <v>93</v>
      </c>
      <c r="G23" s="1" t="s">
        <v>94</v>
      </c>
    </row>
    <row r="24" spans="1:10" x14ac:dyDescent="0.25">
      <c r="A24" s="1"/>
      <c r="B24" s="1" t="s">
        <v>88</v>
      </c>
      <c r="C24" s="1" t="s">
        <v>89</v>
      </c>
      <c r="D24" s="1"/>
      <c r="E24" s="1" t="s">
        <v>212</v>
      </c>
      <c r="F24" s="1" t="s">
        <v>213</v>
      </c>
      <c r="G24" s="1" t="s">
        <v>214</v>
      </c>
      <c r="H24" s="69"/>
      <c r="I24" s="69" t="s">
        <v>248</v>
      </c>
      <c r="J24" s="69" t="s">
        <v>249</v>
      </c>
    </row>
    <row r="25" spans="1:10" x14ac:dyDescent="0.25">
      <c r="A25" s="1" t="s">
        <v>95</v>
      </c>
      <c r="B25" s="4">
        <f>ITO!I16</f>
        <v>351288020370</v>
      </c>
      <c r="C25" s="4">
        <f>ITO!J16</f>
        <v>359060301950</v>
      </c>
      <c r="D25" s="4"/>
      <c r="E25" s="4">
        <f>(B25+C25)/2</f>
        <v>355174161160</v>
      </c>
      <c r="F25" s="4">
        <f>ITO!E16</f>
        <v>60668982000</v>
      </c>
      <c r="G25" s="60">
        <f>F25/E25</f>
        <v>0.17081474001896677</v>
      </c>
      <c r="H25" s="40"/>
      <c r="I25" s="40">
        <f>G26-G25</f>
        <v>1.5667535070224188</v>
      </c>
      <c r="J25" s="42">
        <f>I25/G25</f>
        <v>9.1722383375606285</v>
      </c>
    </row>
    <row r="26" spans="1:10" x14ac:dyDescent="0.25">
      <c r="A26" s="1" t="s">
        <v>96</v>
      </c>
      <c r="B26" s="4">
        <f>ITO!I49</f>
        <v>34052490500</v>
      </c>
      <c r="C26" s="4">
        <f>ITO!J49</f>
        <v>35779566000</v>
      </c>
      <c r="D26" s="4"/>
      <c r="E26" s="4">
        <f>(B26+C26)/2</f>
        <v>34916028250</v>
      </c>
      <c r="F26" s="4">
        <f>ITO!E49</f>
        <v>60668982000</v>
      </c>
      <c r="G26" s="60">
        <f>F26/E26</f>
        <v>1.7375682470413856</v>
      </c>
      <c r="H26" s="40"/>
    </row>
    <row r="27" spans="1:10" ht="15.75" thickBot="1" x14ac:dyDescent="0.3"/>
    <row r="28" spans="1:10" ht="16.5" thickBot="1" x14ac:dyDescent="0.3">
      <c r="A28" s="92" t="s">
        <v>238</v>
      </c>
      <c r="B28" s="94" t="s">
        <v>239</v>
      </c>
      <c r="C28" s="87"/>
      <c r="D28" s="87"/>
      <c r="E28" s="88"/>
      <c r="F28" s="94" t="s">
        <v>240</v>
      </c>
      <c r="G28" s="87"/>
      <c r="H28" s="87"/>
      <c r="I28" s="88"/>
    </row>
    <row r="29" spans="1:10" ht="16.5" thickBot="1" x14ac:dyDescent="0.3">
      <c r="A29" s="93"/>
      <c r="B29" s="64" t="s">
        <v>115</v>
      </c>
      <c r="C29" s="64" t="s">
        <v>119</v>
      </c>
      <c r="D29" s="64"/>
      <c r="E29" s="64" t="s">
        <v>104</v>
      </c>
      <c r="F29" s="64" t="s">
        <v>115</v>
      </c>
      <c r="G29" s="64" t="s">
        <v>119</v>
      </c>
      <c r="H29" s="64"/>
      <c r="I29" s="64" t="s">
        <v>104</v>
      </c>
    </row>
    <row r="30" spans="1:10" ht="16.5" thickBot="1" x14ac:dyDescent="0.3">
      <c r="A30" s="65" t="s">
        <v>131</v>
      </c>
      <c r="B30" s="70" t="s">
        <v>250</v>
      </c>
      <c r="C30" s="66" t="s">
        <v>251</v>
      </c>
      <c r="D30" s="66"/>
      <c r="E30" s="66" t="s">
        <v>252</v>
      </c>
      <c r="F30" s="71" t="s">
        <v>253</v>
      </c>
      <c r="G30" s="71" t="s">
        <v>254</v>
      </c>
      <c r="H30" s="71"/>
      <c r="I30" s="71" t="s">
        <v>255</v>
      </c>
    </row>
    <row r="31" spans="1:10" ht="16.5" thickBot="1" x14ac:dyDescent="0.3">
      <c r="A31" s="65" t="s">
        <v>128</v>
      </c>
      <c r="B31" s="72" t="s">
        <v>256</v>
      </c>
      <c r="C31" s="64" t="s">
        <v>257</v>
      </c>
      <c r="D31" s="64"/>
      <c r="E31" s="64" t="s">
        <v>257</v>
      </c>
      <c r="F31" s="71" t="s">
        <v>258</v>
      </c>
      <c r="G31" s="71" t="s">
        <v>258</v>
      </c>
      <c r="H31" s="71"/>
      <c r="I31" s="71" t="s">
        <v>258</v>
      </c>
    </row>
    <row r="32" spans="1:10" ht="16.5" thickBot="1" x14ac:dyDescent="0.3">
      <c r="A32" s="65" t="s">
        <v>98</v>
      </c>
      <c r="B32" s="72" t="s">
        <v>259</v>
      </c>
      <c r="C32" s="64" t="s">
        <v>260</v>
      </c>
      <c r="D32" s="64"/>
      <c r="E32" s="64" t="s">
        <v>261</v>
      </c>
      <c r="F32" s="64" t="s">
        <v>262</v>
      </c>
      <c r="G32" s="64" t="s">
        <v>263</v>
      </c>
      <c r="H32" s="64"/>
      <c r="I32" s="64" t="s">
        <v>264</v>
      </c>
    </row>
    <row r="33" spans="1:9" ht="16.5" thickBot="1" x14ac:dyDescent="0.3">
      <c r="A33" s="65" t="s">
        <v>34</v>
      </c>
      <c r="B33" s="86">
        <v>589296704</v>
      </c>
      <c r="C33" s="87"/>
      <c r="D33" s="87"/>
      <c r="E33" s="88"/>
      <c r="F33" s="86">
        <v>486598899</v>
      </c>
      <c r="G33" s="87"/>
      <c r="H33" s="87"/>
      <c r="I33" s="88"/>
    </row>
  </sheetData>
  <mergeCells count="10">
    <mergeCell ref="B33:E33"/>
    <mergeCell ref="F33:I33"/>
    <mergeCell ref="A1:A2"/>
    <mergeCell ref="B1:E1"/>
    <mergeCell ref="F1:I1"/>
    <mergeCell ref="F6:I6"/>
    <mergeCell ref="B6:E6"/>
    <mergeCell ref="A28:A29"/>
    <mergeCell ref="B28:E28"/>
    <mergeCell ref="F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ITO</vt:lpstr>
      <vt:lpstr>Revisi Identifikasi Biaya</vt:lpstr>
      <vt:lpstr>Revisi H Sebelum</vt:lpstr>
      <vt:lpstr>Revisi M Sebelum</vt:lpstr>
      <vt:lpstr>Revisi Demand</vt:lpstr>
      <vt:lpstr>Revisi SS</vt:lpstr>
      <vt:lpstr>Output_All</vt:lpstr>
      <vt:lpstr>4.1. Analisis Hasil </vt:lpstr>
      <vt:lpstr>4.2. Analisis Perbandingan</vt:lpstr>
      <vt:lpstr>4.3. Analisis Sensitivitas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Yulius</dc:creator>
  <cp:lastModifiedBy>Yulius</cp:lastModifiedBy>
  <dcterms:created xsi:type="dcterms:W3CDTF">2023-05-08T06:39:01Z</dcterms:created>
  <dcterms:modified xsi:type="dcterms:W3CDTF">2023-07-10T03:53:49Z</dcterms:modified>
</cp:coreProperties>
</file>