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KUN\Documents\"/>
    </mc:Choice>
  </mc:AlternateContent>
  <xr:revisionPtr revIDLastSave="0" documentId="13_ncr:1_{41D4D93A-A6FF-47A8-8630-88F103D0F67D}" xr6:coauthVersionLast="44" xr6:coauthVersionMax="44" xr10:uidLastSave="{00000000-0000-0000-0000-000000000000}"/>
  <bookViews>
    <workbookView xWindow="-120" yWindow="-120" windowWidth="20730" windowHeight="11160" activeTab="3" xr2:uid="{C8AF3A4E-EB8D-4328-B28E-AFC25534399D}"/>
  </bookViews>
  <sheets>
    <sheet name="DEFINE" sheetId="1" r:id="rId1"/>
    <sheet name="MEASURE" sheetId="2" r:id="rId2"/>
    <sheet name="ANALYZE" sheetId="3" r:id="rId3"/>
    <sheet name="Rekomendasi" sheetId="5" r:id="rId4"/>
    <sheet name="LAMPIRAN DATA" sheetId="4" r:id="rId5"/>
  </sheets>
  <externalReferences>
    <externalReference r:id="rId6"/>
    <externalReference r:id="rId7"/>
  </externalReferences>
  <definedNames>
    <definedName name="_xlchart.v1.0" hidden="1">ANALYZE!$A$73:$A$102</definedName>
    <definedName name="_xlchart.v1.1" hidden="1">ANALYZE!$E$73:$E$102</definedName>
    <definedName name="_xlchart.v1.2" hidden="1">ANALYZE!$A$73:$A$102</definedName>
    <definedName name="_xlchart.v1.3" hidden="1">ANALYZE!$E$73:$E$102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4" i="3" l="1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73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38" i="3"/>
  <c r="C39" i="3"/>
  <c r="J39" i="3" s="1"/>
  <c r="C40" i="3"/>
  <c r="J40" i="3" s="1"/>
  <c r="C41" i="3"/>
  <c r="J41" i="3" s="1"/>
  <c r="C42" i="3"/>
  <c r="J42" i="3" s="1"/>
  <c r="C43" i="3"/>
  <c r="J43" i="3" s="1"/>
  <c r="C44" i="3"/>
  <c r="J44" i="3" s="1"/>
  <c r="C45" i="3"/>
  <c r="J45" i="3" s="1"/>
  <c r="C46" i="3"/>
  <c r="J46" i="3" s="1"/>
  <c r="C47" i="3"/>
  <c r="J47" i="3" s="1"/>
  <c r="C48" i="3"/>
  <c r="J48" i="3" s="1"/>
  <c r="C49" i="3"/>
  <c r="J49" i="3" s="1"/>
  <c r="C50" i="3"/>
  <c r="J50" i="3" s="1"/>
  <c r="C51" i="3"/>
  <c r="J51" i="3" s="1"/>
  <c r="C52" i="3"/>
  <c r="J52" i="3" s="1"/>
  <c r="C53" i="3"/>
  <c r="J53" i="3" s="1"/>
  <c r="C54" i="3"/>
  <c r="J54" i="3" s="1"/>
  <c r="C55" i="3"/>
  <c r="J55" i="3" s="1"/>
  <c r="C56" i="3"/>
  <c r="J56" i="3" s="1"/>
  <c r="C57" i="3"/>
  <c r="J57" i="3" s="1"/>
  <c r="C58" i="3"/>
  <c r="J58" i="3" s="1"/>
  <c r="C59" i="3"/>
  <c r="J59" i="3" s="1"/>
  <c r="C60" i="3"/>
  <c r="J60" i="3" s="1"/>
  <c r="C61" i="3"/>
  <c r="J61" i="3" s="1"/>
  <c r="C62" i="3"/>
  <c r="J62" i="3" s="1"/>
  <c r="C63" i="3"/>
  <c r="J63" i="3" s="1"/>
  <c r="C64" i="3"/>
  <c r="J64" i="3" s="1"/>
  <c r="C65" i="3"/>
  <c r="J65" i="3" s="1"/>
  <c r="C66" i="3"/>
  <c r="J66" i="3" s="1"/>
  <c r="C67" i="3"/>
  <c r="J67" i="3" s="1"/>
  <c r="C38" i="3"/>
  <c r="J38" i="3" s="1"/>
  <c r="B115" i="2"/>
  <c r="D111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" i="2"/>
  <c r="B51" i="1"/>
  <c r="M13" i="1"/>
  <c r="I14" i="2" l="1"/>
  <c r="I11" i="2"/>
  <c r="I13" i="2"/>
  <c r="I15" i="2"/>
  <c r="F111" i="2"/>
  <c r="I12" i="2"/>
  <c r="B119" i="2"/>
  <c r="J11" i="2" l="1"/>
  <c r="J12" i="2" s="1"/>
  <c r="J13" i="2" s="1"/>
  <c r="J14" i="2" s="1"/>
  <c r="J15" i="2" s="1"/>
  <c r="J16" i="2" s="1"/>
  <c r="I16" i="2"/>
  <c r="K11" i="2" s="1"/>
  <c r="L11" i="2" s="1"/>
  <c r="K14" i="2" l="1"/>
  <c r="K15" i="2"/>
  <c r="K13" i="2"/>
  <c r="K12" i="2"/>
  <c r="L12" i="2" s="1"/>
  <c r="L13" i="2" l="1"/>
  <c r="L14" i="2" s="1"/>
  <c r="L15" i="2" s="1"/>
  <c r="L16" i="2" s="1"/>
  <c r="K16" i="2"/>
</calcChain>
</file>

<file path=xl/sharedStrings.xml><?xml version="1.0" encoding="utf-8"?>
<sst xmlns="http://schemas.openxmlformats.org/spreadsheetml/2006/main" count="662" uniqueCount="243">
  <si>
    <t>Nama : Julio Febrian</t>
  </si>
  <si>
    <t>NPM : 1906354702</t>
  </si>
  <si>
    <t xml:space="preserve">Ujian Tengah Semester </t>
  </si>
  <si>
    <t xml:space="preserve">Sistem Kualitas </t>
  </si>
  <si>
    <t>Sistem Kualitas-01</t>
  </si>
  <si>
    <t>DEFINE</t>
  </si>
  <si>
    <t>Problem Statement</t>
  </si>
  <si>
    <t>QFD</t>
  </si>
  <si>
    <t>CTQ Tree Diagram</t>
  </si>
  <si>
    <t>Goal Statement</t>
  </si>
  <si>
    <t>Critical to Quality (CTQs):</t>
  </si>
  <si>
    <t>voice of Customer:</t>
  </si>
  <si>
    <t>Proses:</t>
  </si>
  <si>
    <t>Customers:</t>
  </si>
  <si>
    <t>Suppliers:</t>
  </si>
  <si>
    <t>Complication:</t>
  </si>
  <si>
    <t>Situation:</t>
  </si>
  <si>
    <t>SIPOC DIAGRAM</t>
  </si>
  <si>
    <t>Supplier</t>
  </si>
  <si>
    <t>Input</t>
  </si>
  <si>
    <t>Process</t>
  </si>
  <si>
    <t>Output</t>
  </si>
  <si>
    <t>Customer</t>
  </si>
  <si>
    <t>MEASURE</t>
  </si>
  <si>
    <t>Total</t>
  </si>
  <si>
    <t>PARETO CHART</t>
  </si>
  <si>
    <t>80/20 rule</t>
  </si>
  <si>
    <t>Defects Per Million Opportunities (DPMO)</t>
  </si>
  <si>
    <t xml:space="preserve">Defect opportunity = </t>
  </si>
  <si>
    <t xml:space="preserve">Jumlah defect pada sampel = </t>
  </si>
  <si>
    <t>DPMO =</t>
  </si>
  <si>
    <t>Defects per million opportunities</t>
  </si>
  <si>
    <t xml:space="preserve">Informasi dari DPMO: </t>
  </si>
  <si>
    <t>FLOW CHART</t>
  </si>
  <si>
    <t>ANALYZE</t>
  </si>
  <si>
    <t>FISHBONE DIAGRAM</t>
  </si>
  <si>
    <t>MAN</t>
  </si>
  <si>
    <t>MATERIAL</t>
  </si>
  <si>
    <t>ENVIRONMENT</t>
  </si>
  <si>
    <t>METHOD</t>
  </si>
  <si>
    <t>MACHINE</t>
  </si>
  <si>
    <t>Scatter Plot</t>
  </si>
  <si>
    <t>Kentucky Fried Chicken</t>
  </si>
  <si>
    <t>McDonald</t>
  </si>
  <si>
    <t>AW</t>
  </si>
  <si>
    <t>Dunkin Donuts</t>
  </si>
  <si>
    <t>Top Coffee</t>
  </si>
  <si>
    <t>Starbucks</t>
  </si>
  <si>
    <t>survey for customer satisfaction on their products</t>
  </si>
  <si>
    <t>Sangat puas</t>
  </si>
  <si>
    <t>Puas</t>
  </si>
  <si>
    <t>Tidak puas</t>
  </si>
  <si>
    <t xml:space="preserve">Sangat tidak puas </t>
  </si>
  <si>
    <t>Isu breakdown dari pelanggan yang tidak puas</t>
  </si>
  <si>
    <t>Product</t>
  </si>
  <si>
    <t>Delivery</t>
  </si>
  <si>
    <t>CS</t>
  </si>
  <si>
    <t>Purchasing</t>
  </si>
  <si>
    <t>Material seperti kertas dan plastik disupply dari Surabaya dan Semarang</t>
  </si>
  <si>
    <t>Kapal Api</t>
  </si>
  <si>
    <t>Kentucky Fried Chicken, McDonald, AW, Dunkin Donuts, Top Coffee, Kapal Api, Starbucks</t>
  </si>
  <si>
    <t>Berdasarkan hasil survey, masih terdapat pelanggan yang tidak puas sebesar 22% dan pelanggan yang sangat tidak puas sebesar 43%. Apabila digabungkan pelanggan yang secara umum tidak puas adalah 65%.</t>
  </si>
  <si>
    <t xml:space="preserve">Perusahaan JC </t>
  </si>
  <si>
    <t>(penyuplai material dari Semarang)</t>
  </si>
  <si>
    <t>(Penyuplai material dari Surabaya)</t>
  </si>
  <si>
    <t>1. New white paper</t>
  </si>
  <si>
    <t>2. PE-Coating</t>
  </si>
  <si>
    <t>3. Printed paper</t>
  </si>
  <si>
    <t>4. Cutting paper according to cup's size</t>
  </si>
  <si>
    <t>5. Cutting cup's shape</t>
  </si>
  <si>
    <t>6. Put in paper (making cup's bottom)</t>
  </si>
  <si>
    <t>7. Put in paper (making cup's body)</t>
  </si>
  <si>
    <t>8. Cutting paper</t>
  </si>
  <si>
    <t>9.  Cup's body heating</t>
  </si>
  <si>
    <t>10. Fold &amp; sealing cup body</t>
  </si>
  <si>
    <t>11. completed bottom</t>
  </si>
  <si>
    <t>12. Rolled edge</t>
  </si>
  <si>
    <t xml:space="preserve">13. moving cup </t>
  </si>
  <si>
    <t>14. collect cup equipment</t>
  </si>
  <si>
    <t>15. Checking</t>
  </si>
  <si>
    <t>16. Packing</t>
  </si>
  <si>
    <t xml:space="preserve">Paper </t>
  </si>
  <si>
    <t>Plastic</t>
  </si>
  <si>
    <t xml:space="preserve"> Produksi Barang</t>
  </si>
  <si>
    <t>PROCESS STEP</t>
  </si>
  <si>
    <t>(dari customer's complaints)</t>
  </si>
  <si>
    <t>Tipe defect s</t>
  </si>
  <si>
    <t>1. The Paper cup leaks</t>
  </si>
  <si>
    <t>2. Wrong item production</t>
  </si>
  <si>
    <t>3. Packaging seal is broken down</t>
  </si>
  <si>
    <t>4. Cup is easily out of order</t>
  </si>
  <si>
    <t>5. Bent cup</t>
  </si>
  <si>
    <t>Paper &amp; plastic cup</t>
  </si>
  <si>
    <t>beberapa produk lain</t>
  </si>
  <si>
    <t>"WHATS"</t>
  </si>
  <si>
    <t>Customer needs</t>
  </si>
  <si>
    <r>
      <rPr>
        <b/>
        <sz val="9"/>
        <rFont val="Arial"/>
        <family val="2"/>
      </rPr>
      <t>Number</t>
    </r>
  </si>
  <si>
    <r>
      <rPr>
        <b/>
        <sz val="9"/>
        <rFont val="Arial"/>
        <family val="2"/>
      </rPr>
      <t>Customer</t>
    </r>
  </si>
  <si>
    <r>
      <rPr>
        <b/>
        <sz val="9"/>
        <rFont val="Arial"/>
        <family val="2"/>
      </rPr>
      <t xml:space="preserve">Date </t>
    </r>
    <r>
      <rPr>
        <sz val="6"/>
        <rFont val="Arial"/>
        <family val="2"/>
      </rPr>
      <t>(Month / Day / Year)</t>
    </r>
  </si>
  <si>
    <r>
      <rPr>
        <b/>
        <sz val="9"/>
        <rFont val="Arial"/>
        <family val="2"/>
      </rPr>
      <t xml:space="preserve">Quantity </t>
    </r>
    <r>
      <rPr>
        <b/>
        <vertAlign val="superscript"/>
        <sz val="6"/>
        <rFont val="Arial"/>
        <family val="2"/>
      </rPr>
      <t>1</t>
    </r>
  </si>
  <si>
    <r>
      <rPr>
        <b/>
        <sz val="9"/>
        <rFont val="Arial"/>
        <family val="2"/>
      </rPr>
      <t>Type of Defect</t>
    </r>
  </si>
  <si>
    <r>
      <rPr>
        <sz val="9"/>
        <rFont val="Arial"/>
        <family val="2"/>
      </rPr>
      <t>KFC</t>
    </r>
  </si>
  <si>
    <r>
      <rPr>
        <sz val="9"/>
        <rFont val="Arial"/>
        <family val="2"/>
      </rPr>
      <t>The Paper cup leaks</t>
    </r>
  </si>
  <si>
    <r>
      <rPr>
        <sz val="9"/>
        <rFont val="Arial"/>
        <family val="2"/>
      </rPr>
      <t>Wrong item production</t>
    </r>
  </si>
  <si>
    <r>
      <rPr>
        <sz val="9"/>
        <rFont val="Arial"/>
        <family val="2"/>
      </rPr>
      <t>MCD</t>
    </r>
  </si>
  <si>
    <r>
      <rPr>
        <sz val="9"/>
        <rFont val="Arial"/>
        <family val="2"/>
      </rPr>
      <t>Packaging seal is broken down</t>
    </r>
  </si>
  <si>
    <r>
      <rPr>
        <sz val="9"/>
        <rFont val="Arial"/>
        <family val="2"/>
      </rPr>
      <t>AW</t>
    </r>
  </si>
  <si>
    <r>
      <rPr>
        <sz val="9"/>
        <rFont val="Arial"/>
        <family val="2"/>
      </rPr>
      <t>Cup is easily out of order</t>
    </r>
  </si>
  <si>
    <r>
      <rPr>
        <sz val="9"/>
        <rFont val="Arial"/>
        <family val="2"/>
      </rPr>
      <t>Bent cup</t>
    </r>
  </si>
  <si>
    <r>
      <rPr>
        <sz val="9"/>
        <rFont val="Arial"/>
        <family val="2"/>
      </rPr>
      <t>Starbucks</t>
    </r>
  </si>
  <si>
    <r>
      <rPr>
        <sz val="9"/>
        <rFont val="Arial"/>
        <family val="2"/>
      </rPr>
      <t>Dunkin Donuts</t>
    </r>
  </si>
  <si>
    <r>
      <rPr>
        <sz val="9"/>
        <rFont val="Arial"/>
        <family val="2"/>
      </rPr>
      <t>Top Coffee</t>
    </r>
  </si>
  <si>
    <r>
      <rPr>
        <sz val="9"/>
        <rFont val="Arial"/>
        <family val="2"/>
      </rPr>
      <t>Kopi Tiam</t>
    </r>
  </si>
  <si>
    <r>
      <rPr>
        <sz val="9"/>
        <rFont val="Arial"/>
        <family val="2"/>
      </rPr>
      <t>Hoka Hoka Bento</t>
    </r>
  </si>
  <si>
    <r>
      <rPr>
        <vertAlign val="superscript"/>
        <sz val="7"/>
        <rFont val="Arial"/>
        <family val="2"/>
      </rPr>
      <t xml:space="preserve">1 </t>
    </r>
    <r>
      <rPr>
        <sz val="8"/>
        <rFont val="Arial"/>
        <family val="2"/>
      </rPr>
      <t>multiply the values in this column with the last number (10</t>
    </r>
    <r>
      <rPr>
        <vertAlign val="superscript"/>
        <sz val="8"/>
        <rFont val="Arial"/>
        <family val="2"/>
      </rPr>
      <t>th</t>
    </r>
    <r>
      <rPr>
        <sz val="8"/>
        <rFont val="Arial"/>
        <family val="2"/>
      </rPr>
      <t>) of your NPM.</t>
    </r>
  </si>
  <si>
    <t>n</t>
  </si>
  <si>
    <t>Quantity * NPM</t>
  </si>
  <si>
    <t>Quantity * NPM = 2</t>
  </si>
  <si>
    <t>Java Corporation (JC) adalah perusahaan manufaktur dengan konsep make-to-order dan juga dapat make-to-stock pada produksi beberapa produk seperti paper cup kepada banyak perusahaan lain. After the survey is done, JC arrange a meeting which is attended by all JC top management. At last, they conclude that there must be improvement in customer satisfaction.</t>
  </si>
  <si>
    <t>"HOWS"</t>
  </si>
  <si>
    <t>Technical Requirements</t>
  </si>
  <si>
    <t>2. Customer ingin delivery produk yang tepat waktu</t>
  </si>
  <si>
    <t xml:space="preserve">1. Customer ingin  kualitas produk yang baik dengan tidak adanya defects </t>
  </si>
  <si>
    <t>3. Customer ingin customer service yang profesional</t>
  </si>
  <si>
    <t>4. Customer ingin pembelian/purchasing yang mudah</t>
  </si>
  <si>
    <t>Less Defects</t>
  </si>
  <si>
    <t>On-time Delivery</t>
  </si>
  <si>
    <t>HIGH QUALITY OF PRODUCT</t>
  </si>
  <si>
    <t>Proffessional CS</t>
  </si>
  <si>
    <t>Good purchasing</t>
  </si>
  <si>
    <t>Identifikasi Tipe Defects</t>
  </si>
  <si>
    <t>Berdasarkan pareto chart, ditemukan bahwa efek masalah 80%nya disebabkan oleh 20% penyebab, yaitu</t>
  </si>
  <si>
    <t>The paper cup leaks, cup easily out of order, dan packaging seal is broken down</t>
  </si>
  <si>
    <t>Sehingga menjadi fokus dari improvement</t>
  </si>
  <si>
    <t>Jumlah sampel = 1000/weeks X 30 weeks</t>
  </si>
  <si>
    <r>
      <t xml:space="preserve">DPMO sebesar 87386,66667 menunjukkan bahwa proses ini </t>
    </r>
    <r>
      <rPr>
        <b/>
        <sz val="11"/>
        <color theme="1"/>
        <rFont val="Calibri"/>
        <family val="2"/>
        <scheme val="minor"/>
      </rPr>
      <t>berada di antara 2 dan 3 sigma</t>
    </r>
  </si>
  <si>
    <r>
      <t xml:space="preserve">hal ini menunjukkan proses yang masih </t>
    </r>
    <r>
      <rPr>
        <b/>
        <sz val="11"/>
        <color theme="1"/>
        <rFont val="Calibri"/>
        <family val="2"/>
        <scheme val="minor"/>
      </rPr>
      <t>kurang baik</t>
    </r>
    <r>
      <rPr>
        <sz val="11"/>
        <color theme="1"/>
        <rFont val="Calibri"/>
        <family val="2"/>
        <scheme val="minor"/>
      </rPr>
      <t xml:space="preserve"> sehingga </t>
    </r>
    <r>
      <rPr>
        <b/>
        <sz val="11"/>
        <color theme="1"/>
        <rFont val="Calibri"/>
        <family val="2"/>
        <scheme val="minor"/>
      </rPr>
      <t>membutuhkan peningkatan</t>
    </r>
    <r>
      <rPr>
        <sz val="11"/>
        <color theme="1"/>
        <rFont val="Calibri"/>
        <family val="2"/>
        <scheme val="minor"/>
      </rPr>
      <t xml:space="preserve"> dalam </t>
    </r>
    <r>
      <rPr>
        <b/>
        <sz val="11"/>
        <color theme="1"/>
        <rFont val="Calibri"/>
        <family val="2"/>
        <scheme val="minor"/>
      </rPr>
      <t xml:space="preserve">proses </t>
    </r>
    <r>
      <rPr>
        <sz val="11"/>
        <color theme="1"/>
        <rFont val="Calibri"/>
        <family val="2"/>
        <scheme val="minor"/>
      </rPr>
      <t xml:space="preserve">dan </t>
    </r>
    <r>
      <rPr>
        <b/>
        <sz val="11"/>
        <color theme="1"/>
        <rFont val="Calibri"/>
        <family val="2"/>
        <scheme val="minor"/>
      </rPr>
      <t>produknya</t>
    </r>
    <r>
      <rPr>
        <sz val="11"/>
        <color theme="1"/>
        <rFont val="Calibri"/>
        <family val="2"/>
        <scheme val="minor"/>
      </rPr>
      <t xml:space="preserve"> untuk menaikkan sigma menjadi 3 atau 4 sigma</t>
    </r>
  </si>
  <si>
    <r>
      <rPr>
        <b/>
        <sz val="9"/>
        <rFont val="Arial"/>
        <family val="2"/>
      </rPr>
      <t>Timestamp</t>
    </r>
  </si>
  <si>
    <r>
      <rPr>
        <b/>
        <sz val="9"/>
        <rFont val="Arial"/>
        <family val="2"/>
      </rPr>
      <t>changeover/setup time</t>
    </r>
  </si>
  <si>
    <r>
      <rPr>
        <b/>
        <sz val="9"/>
        <rFont val="Arial"/>
        <family val="2"/>
      </rPr>
      <t>time to cut the paper</t>
    </r>
    <r>
      <rPr>
        <sz val="10"/>
        <rFont val="Arial"/>
        <family val="2"/>
      </rPr>
      <t>*</t>
    </r>
  </si>
  <si>
    <r>
      <rPr>
        <b/>
        <sz val="9"/>
        <rFont val="Arial"/>
        <family val="2"/>
      </rPr>
      <t>(s)</t>
    </r>
  </si>
  <si>
    <r>
      <rPr>
        <sz val="9"/>
        <rFont val="Arial"/>
        <family val="2"/>
      </rPr>
      <t>06.12 – 06.15</t>
    </r>
  </si>
  <si>
    <r>
      <rPr>
        <sz val="9"/>
        <rFont val="Arial"/>
        <family val="2"/>
      </rPr>
      <t>06.20 – 06.23</t>
    </r>
  </si>
  <si>
    <r>
      <rPr>
        <sz val="9"/>
        <rFont val="Arial"/>
        <family val="2"/>
      </rPr>
      <t>06.40 – 06.45</t>
    </r>
  </si>
  <si>
    <r>
      <rPr>
        <sz val="9"/>
        <rFont val="Arial"/>
        <family val="2"/>
      </rPr>
      <t>07.05 – 07.10</t>
    </r>
  </si>
  <si>
    <r>
      <rPr>
        <sz val="9"/>
        <rFont val="Arial"/>
        <family val="2"/>
      </rPr>
      <t>07.12 – 07.14</t>
    </r>
  </si>
  <si>
    <r>
      <rPr>
        <sz val="9"/>
        <rFont val="Arial"/>
        <family val="2"/>
      </rPr>
      <t>07.20 – 07.23</t>
    </r>
  </si>
  <si>
    <r>
      <rPr>
        <sz val="9"/>
        <rFont val="Arial"/>
        <family val="2"/>
      </rPr>
      <t>07.40 – 07.45</t>
    </r>
  </si>
  <si>
    <r>
      <rPr>
        <sz val="9"/>
        <rFont val="Arial"/>
        <family val="2"/>
      </rPr>
      <t>07.48 – 07.53</t>
    </r>
  </si>
  <si>
    <r>
      <rPr>
        <sz val="9"/>
        <rFont val="Arial"/>
        <family val="2"/>
      </rPr>
      <t>07.55 – 08.00</t>
    </r>
  </si>
  <si>
    <r>
      <rPr>
        <sz val="9"/>
        <rFont val="Arial"/>
        <family val="2"/>
      </rPr>
      <t>08.05 – 08.09</t>
    </r>
  </si>
  <si>
    <r>
      <rPr>
        <sz val="9"/>
        <rFont val="Arial"/>
        <family val="2"/>
      </rPr>
      <t>08.10 – 08.17</t>
    </r>
  </si>
  <si>
    <r>
      <rPr>
        <sz val="9"/>
        <rFont val="Arial"/>
        <family val="2"/>
      </rPr>
      <t>08.20 – 08.26</t>
    </r>
  </si>
  <si>
    <r>
      <rPr>
        <sz val="9"/>
        <rFont val="Arial"/>
        <family val="2"/>
      </rPr>
      <t>08.30 – 08.35</t>
    </r>
  </si>
  <si>
    <r>
      <rPr>
        <sz val="9"/>
        <rFont val="Arial"/>
        <family val="2"/>
      </rPr>
      <t>08.36 – 08.39</t>
    </r>
  </si>
  <si>
    <r>
      <rPr>
        <sz val="9"/>
        <rFont val="Arial"/>
        <family val="2"/>
      </rPr>
      <t>08.40 – 08.47</t>
    </r>
  </si>
  <si>
    <r>
      <rPr>
        <sz val="9"/>
        <rFont val="Arial"/>
        <family val="2"/>
      </rPr>
      <t>08.50 – 08.58</t>
    </r>
  </si>
  <si>
    <r>
      <rPr>
        <sz val="9"/>
        <rFont val="Arial"/>
        <family val="2"/>
      </rPr>
      <t>15.18 - 15.30</t>
    </r>
  </si>
  <si>
    <r>
      <rPr>
        <sz val="9"/>
        <rFont val="Arial"/>
        <family val="2"/>
      </rPr>
      <t>15.32 - 15.40</t>
    </r>
  </si>
  <si>
    <r>
      <rPr>
        <sz val="9"/>
        <rFont val="Arial"/>
        <family val="2"/>
      </rPr>
      <t>15.42 - 15.48</t>
    </r>
  </si>
  <si>
    <r>
      <rPr>
        <sz val="9"/>
        <rFont val="Arial"/>
        <family val="2"/>
      </rPr>
      <t>16.00 - 16.10</t>
    </r>
  </si>
  <si>
    <r>
      <rPr>
        <sz val="9"/>
        <rFont val="Arial"/>
        <family val="2"/>
      </rPr>
      <t>16.12 - 16.20</t>
    </r>
  </si>
  <si>
    <r>
      <rPr>
        <sz val="9"/>
        <rFont val="Arial"/>
        <family val="2"/>
      </rPr>
      <t>16.22 - 16.25</t>
    </r>
  </si>
  <si>
    <r>
      <rPr>
        <sz val="9"/>
        <rFont val="Arial"/>
        <family val="2"/>
      </rPr>
      <t>16.35 - 16.48</t>
    </r>
  </si>
  <si>
    <r>
      <rPr>
        <sz val="9"/>
        <rFont val="Arial"/>
        <family val="2"/>
      </rPr>
      <t>16.56 - 17.00</t>
    </r>
  </si>
  <si>
    <r>
      <rPr>
        <sz val="9"/>
        <rFont val="Arial"/>
        <family val="2"/>
      </rPr>
      <t>17.13 - 17.16</t>
    </r>
  </si>
  <si>
    <r>
      <rPr>
        <sz val="9"/>
        <rFont val="Arial"/>
        <family val="2"/>
      </rPr>
      <t>17.17 - 17.24</t>
    </r>
  </si>
  <si>
    <r>
      <rPr>
        <sz val="9"/>
        <rFont val="Arial"/>
        <family val="2"/>
      </rPr>
      <t>17.25 - 17.30</t>
    </r>
  </si>
  <si>
    <r>
      <rPr>
        <sz val="9"/>
        <rFont val="Arial"/>
        <family val="2"/>
      </rPr>
      <t>17.32 - 17.40</t>
    </r>
  </si>
  <si>
    <r>
      <rPr>
        <sz val="9"/>
        <rFont val="Arial"/>
        <family val="2"/>
      </rPr>
      <t>17.45 - 17.55</t>
    </r>
  </si>
  <si>
    <r>
      <rPr>
        <sz val="8"/>
        <rFont val="Symbol"/>
        <family val="1"/>
      </rPr>
      <t></t>
    </r>
    <r>
      <rPr>
        <sz val="8"/>
        <rFont val="Times New Roman"/>
        <family val="1"/>
      </rPr>
      <t xml:space="preserve">   </t>
    </r>
    <r>
      <rPr>
        <sz val="8"/>
        <rFont val="Arial"/>
        <family val="2"/>
      </rPr>
      <t>Changeover / Setup Time can be obtained from the timestamp column: (start time – stop time)</t>
    </r>
  </si>
  <si>
    <r>
      <rPr>
        <sz val="8"/>
        <rFont val="Symbol"/>
        <family val="1"/>
      </rPr>
      <t></t>
    </r>
    <r>
      <rPr>
        <sz val="8"/>
        <rFont val="Times New Roman"/>
        <family val="1"/>
      </rPr>
      <t xml:space="preserve">   </t>
    </r>
    <r>
      <rPr>
        <sz val="8"/>
        <rFont val="Arial"/>
        <family val="2"/>
      </rPr>
      <t>* multiply the values in this column with 9</t>
    </r>
    <r>
      <rPr>
        <vertAlign val="superscript"/>
        <sz val="8"/>
        <rFont val="Arial"/>
        <family val="2"/>
      </rPr>
      <t>th</t>
    </r>
    <r>
      <rPr>
        <sz val="8"/>
        <rFont val="Arial"/>
        <family val="2"/>
      </rPr>
      <t xml:space="preserve"> number of your NPM. If it is a zero (“0”), pick the 8</t>
    </r>
    <r>
      <rPr>
        <vertAlign val="superscript"/>
        <sz val="8"/>
        <rFont val="Arial"/>
        <family val="2"/>
      </rPr>
      <t>th</t>
    </r>
    <r>
      <rPr>
        <sz val="8"/>
        <rFont val="Arial"/>
        <family val="2"/>
      </rPr>
      <t xml:space="preserve"> number. If only none of these</t>
    </r>
  </si>
  <si>
    <r>
      <rPr>
        <sz val="8"/>
        <rFont val="Arial"/>
        <family val="2"/>
      </rPr>
      <t>rules suit you, pick the 10</t>
    </r>
    <r>
      <rPr>
        <vertAlign val="superscript"/>
        <sz val="8"/>
        <rFont val="Arial"/>
        <family val="2"/>
      </rPr>
      <t>th</t>
    </r>
    <r>
      <rPr>
        <sz val="8"/>
        <rFont val="Arial"/>
        <family val="2"/>
      </rPr>
      <t>.</t>
    </r>
  </si>
  <si>
    <t>06.00 – 06.10</t>
  </si>
  <si>
    <t>Time stamp akhir</t>
  </si>
  <si>
    <t>Time stamp awal</t>
  </si>
  <si>
    <t>"7"</t>
  </si>
  <si>
    <r>
      <t>NPM = 1906354</t>
    </r>
    <r>
      <rPr>
        <b/>
        <sz val="11"/>
        <color theme="1"/>
        <rFont val="Calibri"/>
        <family val="2"/>
        <scheme val="minor"/>
      </rPr>
      <t>70</t>
    </r>
    <r>
      <rPr>
        <sz val="11"/>
        <color theme="1"/>
        <rFont val="Calibri"/>
        <family val="2"/>
        <scheme val="minor"/>
      </rPr>
      <t>2</t>
    </r>
  </si>
  <si>
    <t>Changeover/setup time * NPM</t>
  </si>
  <si>
    <t>time to cut the paper* *NPM</t>
  </si>
  <si>
    <t>paper quality (gsm)</t>
  </si>
  <si>
    <t>paper quality (gsm) * NPM</t>
  </si>
  <si>
    <r>
      <rPr>
        <b/>
        <sz val="9"/>
        <rFont val="Arial"/>
        <family val="2"/>
      </rPr>
      <t>Week</t>
    </r>
  </si>
  <si>
    <r>
      <rPr>
        <b/>
        <sz val="9"/>
        <rFont val="Arial"/>
        <family val="2"/>
      </rPr>
      <t>% of Defects</t>
    </r>
  </si>
  <si>
    <r>
      <rPr>
        <b/>
        <sz val="9"/>
        <rFont val="Arial"/>
        <family val="2"/>
      </rPr>
      <t>**</t>
    </r>
  </si>
  <si>
    <r>
      <rPr>
        <sz val="8"/>
        <rFont val="Symbol"/>
        <family val="1"/>
      </rPr>
      <t></t>
    </r>
    <r>
      <rPr>
        <sz val="8"/>
        <rFont val="Times New Roman"/>
        <family val="1"/>
      </rPr>
      <t xml:space="preserve">   </t>
    </r>
    <r>
      <rPr>
        <sz val="8"/>
        <rFont val="Arial"/>
        <family val="2"/>
      </rPr>
      <t>** multiply the values in this column with the last number (10</t>
    </r>
    <r>
      <rPr>
        <vertAlign val="superscript"/>
        <sz val="8"/>
        <rFont val="Arial"/>
        <family val="2"/>
      </rPr>
      <t>th</t>
    </r>
    <r>
      <rPr>
        <sz val="8"/>
        <rFont val="Arial"/>
        <family val="2"/>
      </rPr>
      <t>) of your NPM.</t>
    </r>
  </si>
  <si>
    <r>
      <rPr>
        <sz val="8"/>
        <rFont val="Symbol"/>
        <family val="1"/>
      </rPr>
      <t></t>
    </r>
    <r>
      <rPr>
        <sz val="8"/>
        <rFont val="Times New Roman"/>
        <family val="1"/>
      </rPr>
      <t xml:space="preserve">   </t>
    </r>
    <r>
      <rPr>
        <sz val="8"/>
        <rFont val="Arial"/>
        <family val="2"/>
      </rPr>
      <t>If it is zero (“0”), pick the previous number (9</t>
    </r>
    <r>
      <rPr>
        <vertAlign val="superscript"/>
        <sz val="8"/>
        <rFont val="Arial"/>
        <family val="2"/>
      </rPr>
      <t>th</t>
    </r>
    <r>
      <rPr>
        <sz val="8"/>
        <rFont val="Arial"/>
        <family val="2"/>
      </rPr>
      <t>), add with the 8</t>
    </r>
    <r>
      <rPr>
        <vertAlign val="superscript"/>
        <sz val="8"/>
        <rFont val="Arial"/>
        <family val="2"/>
      </rPr>
      <t>th</t>
    </r>
    <r>
      <rPr>
        <sz val="8"/>
        <rFont val="Arial"/>
        <family val="2"/>
      </rPr>
      <t xml:space="preserve"> number, then multiply with % of Defects</t>
    </r>
  </si>
  <si>
    <r>
      <t>% of defects *</t>
    </r>
    <r>
      <rPr>
        <b/>
        <sz val="10"/>
        <color rgb="FF000000"/>
        <rFont val="Times New Roman"/>
        <family val="1"/>
      </rPr>
      <t xml:space="preserve"> NPM</t>
    </r>
  </si>
  <si>
    <r>
      <t>NPM = 190635470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</si>
  <si>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>"2"</t>
  </si>
  <si>
    <t>some defects pass  through JC’s quality control system</t>
  </si>
  <si>
    <t>Kumulatif</t>
  </si>
  <si>
    <t xml:space="preserve">Many defective products </t>
  </si>
  <si>
    <t>pass quality control system</t>
  </si>
  <si>
    <t>Less coordination</t>
  </si>
  <si>
    <t xml:space="preserve">Indisciplinary staff </t>
  </si>
  <si>
    <t>%kumulatif</t>
  </si>
  <si>
    <t>Kumulatif % kumulatif</t>
  </si>
  <si>
    <t>product packaging is not well sealed</t>
  </si>
  <si>
    <t>Infeasible work by maintenance staff</t>
  </si>
  <si>
    <t>Company’s electricity is usually a breakdown</t>
  </si>
  <si>
    <t xml:space="preserve">seldom record what they have produced </t>
  </si>
  <si>
    <t>no standby employee</t>
  </si>
  <si>
    <t>multiple works pada employee</t>
  </si>
  <si>
    <t>some unused machines and idle workers</t>
  </si>
  <si>
    <t>Imbalance human resource allocation</t>
  </si>
  <si>
    <t>Some products aren’t well qualified</t>
  </si>
  <si>
    <t>stock out condition when there is a fluctuatingdemand</t>
  </si>
  <si>
    <t>Less good communicatio</t>
  </si>
  <si>
    <t>irregular machine inspection</t>
  </si>
  <si>
    <t>Imprecision die-cut machine</t>
  </si>
  <si>
    <t>machines in JC stop producing for at least half of a day</t>
  </si>
  <si>
    <t>Some of the raw materials supplied from Surabaya isout of order</t>
  </si>
  <si>
    <t>multiple works employees</t>
  </si>
  <si>
    <r>
      <t xml:space="preserve">Berdasarkan fishbone diagram, ditemukan akar masalah dari permasalahan ini terdapat pada </t>
    </r>
    <r>
      <rPr>
        <b/>
        <sz val="11"/>
        <color theme="1"/>
        <rFont val="Calibri"/>
        <family val="2"/>
        <scheme val="minor"/>
      </rPr>
      <t>method, machine, dan man</t>
    </r>
    <r>
      <rPr>
        <sz val="11"/>
        <color theme="1"/>
        <rFont val="Calibri"/>
        <family val="2"/>
        <scheme val="minor"/>
      </rPr>
      <t xml:space="preserve"> , yaitu mesin-mesin yang tidak digunakan dan pekerja-pekerja yang idle</t>
    </r>
  </si>
  <si>
    <t>Sebagian besar penyebab terdapat pada method yang digunakan tidak baik dan juga kualitas SDM yang kurang baik.</t>
  </si>
  <si>
    <t>Cup yang kokoh</t>
  </si>
  <si>
    <t>Delivery cepat sesuai dengan jadwal</t>
  </si>
  <si>
    <t>CS yang mampu menjawab dengan baik dan cepat</t>
  </si>
  <si>
    <t>Jumlah produk yang dibeli sesuai</t>
  </si>
  <si>
    <t>Item produk yang dibeli tepat, tidak salah produksi item</t>
  </si>
  <si>
    <t>Tidak bocor, kemasannya utuh</t>
  </si>
  <si>
    <t>1. Tidak bocor, kemasannya utuh</t>
  </si>
  <si>
    <t>2. Cup yang kokoh</t>
  </si>
  <si>
    <t>3. Delivery cepat sesuai dengan jadwal</t>
  </si>
  <si>
    <t>4. CS yang mampu menjawab dengan baik dan cepat</t>
  </si>
  <si>
    <t>5. Jumlah produk yang dibeli sesuai</t>
  </si>
  <si>
    <t>6.Item produk yang dibeli tepat, tidak salah produksi item</t>
  </si>
  <si>
    <t>Kepuasan pelanggan yang kurang baik sebesar 65% akibat beberapa masalah dalam produk dan proses</t>
  </si>
  <si>
    <t>Meningkatkan kualitas produk dan proses untuk meningkatkan kepuasan pelanggan pada produk-produk JC sebesar 65%</t>
  </si>
  <si>
    <t>SCATTER PLOT</t>
  </si>
  <si>
    <t>karena tersebar secara acak.</t>
  </si>
  <si>
    <r>
      <t xml:space="preserve">Berdasarkan scatter plot, terdapat hubungan </t>
    </r>
    <r>
      <rPr>
        <b/>
        <sz val="11"/>
        <color theme="1"/>
        <rFont val="Calibri"/>
        <family val="2"/>
        <scheme val="minor"/>
      </rPr>
      <t>korelasi negatif</t>
    </r>
    <r>
      <rPr>
        <sz val="11"/>
        <color theme="1"/>
        <rFont val="Calibri"/>
        <family val="2"/>
        <scheme val="minor"/>
      </rPr>
      <t xml:space="preserve"> pada</t>
    </r>
    <r>
      <rPr>
        <b/>
        <sz val="11"/>
        <color theme="1"/>
        <rFont val="Calibri"/>
        <family val="2"/>
        <scheme val="minor"/>
      </rPr>
      <t xml:space="preserve"> time to cut the pape</t>
    </r>
    <r>
      <rPr>
        <sz val="11"/>
        <color theme="1"/>
        <rFont val="Calibri"/>
        <family val="2"/>
        <scheme val="minor"/>
      </rPr>
      <t xml:space="preserve">r terhadap </t>
    </r>
    <r>
      <rPr>
        <b/>
        <sz val="11"/>
        <color theme="1"/>
        <rFont val="Calibri"/>
        <family val="2"/>
        <scheme val="minor"/>
      </rPr>
      <t>kualitas paper</t>
    </r>
    <r>
      <rPr>
        <sz val="11"/>
        <color theme="1"/>
        <rFont val="Calibri"/>
        <family val="2"/>
        <scheme val="minor"/>
      </rPr>
      <t xml:space="preserve"> dimana semakin cepat time to cut</t>
    </r>
  </si>
  <si>
    <r>
      <t xml:space="preserve">maka semakin baik kualitas paper dan menurun overtime. Selain itu, </t>
    </r>
    <r>
      <rPr>
        <b/>
        <sz val="11"/>
        <color theme="1"/>
        <rFont val="Calibri"/>
        <family val="2"/>
        <scheme val="minor"/>
      </rPr>
      <t>changeover time</t>
    </r>
    <r>
      <rPr>
        <sz val="11"/>
        <color theme="1"/>
        <rFont val="Calibri"/>
        <family val="2"/>
        <scheme val="minor"/>
      </rPr>
      <t xml:space="preserve"> tidak berpengaruh terhadap</t>
    </r>
    <r>
      <rPr>
        <b/>
        <sz val="11"/>
        <color theme="1"/>
        <rFont val="Calibri"/>
        <family val="2"/>
        <scheme val="minor"/>
      </rPr>
      <t xml:space="preserve"> time to cut the paper </t>
    </r>
    <r>
      <rPr>
        <sz val="11"/>
        <color theme="1"/>
        <rFont val="Calibri"/>
        <family val="2"/>
        <scheme val="minor"/>
      </rPr>
      <t xml:space="preserve">dan </t>
    </r>
    <r>
      <rPr>
        <b/>
        <sz val="11"/>
        <color theme="1"/>
        <rFont val="Calibri"/>
        <family val="2"/>
        <scheme val="minor"/>
      </rPr>
      <t xml:space="preserve">paper quality </t>
    </r>
  </si>
  <si>
    <t xml:space="preserve">Berdasarkan diagram garis minggu terhadap persen defects tersebar cenderung naik turun dan kurang stabil </t>
  </si>
  <si>
    <t>Rekomendasi</t>
  </si>
  <si>
    <t xml:space="preserve">1. Berdasarkan define bahwa customer-defined quality terhadap produk JC adalah sebagian besar pada masalah produk yang terdapat defects dan dibutuhkan peningkatan pada kualitas produk JC untuk </t>
  </si>
  <si>
    <t>meningkatkan kepuasan pelanggan JC</t>
  </si>
  <si>
    <t>2. Berdasarkan measure, didapat pareto chart yang menggambarkan masalah yang paling berpengaruh yaitu defect The paper cup leaks, cup easily out of order, dan packaging seal is broken down</t>
  </si>
  <si>
    <t>dan DPMO sebesar 87386,667 berada di antara 2 dan 3 sigma dibutuhkan peningkatan dalam proses dan produknya karena masih kurang baik</t>
  </si>
  <si>
    <t>3. Berdasarkan analyze didapat akar masalah terdapat pada mesin-mesin yang tidak digunakan dan pekerja yang idle pada method, man, dan mesin yang kurang baik</t>
  </si>
  <si>
    <t>Sebaiknya JC memfokuskan peningkatan dan perbaikan pada akar masalah tersebut, dan memperbaiki defects nya paling berpengaruh dengan mengubah metode, manajemen SDM, dan utilisasi mesin dengan baik</t>
  </si>
  <si>
    <t>serta berusaha meningkatkan proses dan produknya untuk meningkatkan kepuasan pelanggan JC.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</si>
</sst>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2" formatCode="m/d/yyyy;@"/>
    <numFmt numFmtId="173" formatCode="0.0"/>
    <numFmt numFmtId="175" formatCode="[$-F400]h:mm:ss\ AM/PM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9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vertAlign val="superscript"/>
      <sz val="6"/>
      <name val="Arial"/>
      <family val="2"/>
    </font>
    <font>
      <vertAlign val="superscript"/>
      <sz val="7"/>
      <name val="Arial"/>
      <family val="2"/>
    </font>
    <font>
      <vertAlign val="superscript"/>
      <sz val="8"/>
      <name val="Arial"/>
      <family val="2"/>
    </font>
    <font>
      <sz val="8"/>
      <name val="Symbol"/>
      <family val="1"/>
    </font>
    <font>
      <sz val="8"/>
      <name val="Times New Roman"/>
      <family val="1"/>
    </font>
    <font>
      <b/>
      <sz val="10"/>
      <color rgb="FF000000"/>
      <name val="Times New Roman"/>
      <family val="1"/>
    </font>
    <font>
      <b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1CC"/>
      </patternFill>
    </fill>
    <fill>
      <patternFill patternType="solid">
        <fgColor rgb="FFFFFF00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/>
  </cellStyleXfs>
  <cellXfs count="136">
    <xf numFmtId="0" fontId="0" fillId="0" borderId="0" xfId="0"/>
    <xf numFmtId="0" fontId="4" fillId="2" borderId="0" xfId="0" applyFont="1" applyFill="1"/>
    <xf numFmtId="0" fontId="0" fillId="0" borderId="0" xfId="0" applyAlignment="1">
      <alignment horizontal="center"/>
    </xf>
    <xf numFmtId="0" fontId="0" fillId="0" borderId="0" xfId="0"/>
    <xf numFmtId="0" fontId="3" fillId="0" borderId="0" xfId="0" applyFont="1"/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0" fillId="0" borderId="0" xfId="0" applyBorder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5" fillId="0" borderId="18" xfId="0" applyFont="1" applyFill="1" applyBorder="1" applyAlignment="1"/>
    <xf numFmtId="0" fontId="5" fillId="0" borderId="19" xfId="0" applyFont="1" applyFill="1" applyBorder="1" applyAlignment="1"/>
    <xf numFmtId="0" fontId="5" fillId="0" borderId="20" xfId="0" applyFont="1" applyFill="1" applyBorder="1" applyAlignment="1"/>
    <xf numFmtId="0" fontId="2" fillId="2" borderId="0" xfId="0" applyFont="1" applyFill="1"/>
    <xf numFmtId="0" fontId="0" fillId="0" borderId="0" xfId="0" applyFont="1"/>
    <xf numFmtId="0" fontId="0" fillId="0" borderId="0" xfId="0"/>
    <xf numFmtId="0" fontId="0" fillId="0" borderId="4" xfId="0" applyBorder="1"/>
    <xf numFmtId="0" fontId="3" fillId="3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0" borderId="0" xfId="0" applyFont="1"/>
    <xf numFmtId="0" fontId="6" fillId="0" borderId="14" xfId="0" applyFont="1" applyFill="1" applyBorder="1" applyAlignment="1">
      <alignment horizontal="center"/>
    </xf>
    <xf numFmtId="0" fontId="7" fillId="0" borderId="14" xfId="0" applyFont="1" applyBorder="1"/>
    <xf numFmtId="0" fontId="8" fillId="0" borderId="0" xfId="0" applyFont="1"/>
    <xf numFmtId="0" fontId="8" fillId="0" borderId="22" xfId="0" applyFont="1" applyBorder="1"/>
    <xf numFmtId="0" fontId="0" fillId="0" borderId="22" xfId="0" applyBorder="1"/>
    <xf numFmtId="9" fontId="0" fillId="0" borderId="22" xfId="0" applyNumberFormat="1" applyBorder="1"/>
    <xf numFmtId="0" fontId="3" fillId="0" borderId="22" xfId="0" applyFont="1" applyBorder="1"/>
    <xf numFmtId="0" fontId="6" fillId="0" borderId="13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5" fillId="0" borderId="21" xfId="0" applyFont="1" applyBorder="1" applyAlignment="1">
      <alignment vertical="center" wrapText="1"/>
    </xf>
    <xf numFmtId="0" fontId="6" fillId="0" borderId="0" xfId="0" applyFont="1" applyFill="1" applyBorder="1" applyAlignment="1">
      <alignment horizontal="center"/>
    </xf>
    <xf numFmtId="0" fontId="10" fillId="4" borderId="24" xfId="2" applyFont="1" applyFill="1" applyBorder="1" applyAlignment="1">
      <alignment horizontal="center" vertical="top" wrapText="1"/>
    </xf>
    <xf numFmtId="0" fontId="9" fillId="4" borderId="24" xfId="2" applyFill="1" applyBorder="1" applyAlignment="1">
      <alignment horizontal="center" vertical="top" wrapText="1"/>
    </xf>
    <xf numFmtId="0" fontId="9" fillId="4" borderId="25" xfId="2" applyFill="1" applyBorder="1" applyAlignment="1">
      <alignment horizontal="left" vertical="top" wrapText="1" indent="1"/>
    </xf>
    <xf numFmtId="0" fontId="10" fillId="4" borderId="24" xfId="2" applyFont="1" applyFill="1" applyBorder="1" applyAlignment="1">
      <alignment horizontal="left" vertical="top" wrapText="1" indent="5"/>
    </xf>
    <xf numFmtId="1" fontId="11" fillId="0" borderId="24" xfId="2" applyNumberFormat="1" applyFont="1" applyFill="1" applyBorder="1" applyAlignment="1">
      <alignment horizontal="center" vertical="top" shrinkToFit="1"/>
    </xf>
    <xf numFmtId="0" fontId="12" fillId="0" borderId="24" xfId="2" applyFont="1" applyFill="1" applyBorder="1" applyAlignment="1">
      <alignment horizontal="center" vertical="top" wrapText="1"/>
    </xf>
    <xf numFmtId="172" fontId="11" fillId="0" borderId="24" xfId="2" applyNumberFormat="1" applyFont="1" applyFill="1" applyBorder="1" applyAlignment="1">
      <alignment horizontal="center" vertical="top" shrinkToFit="1"/>
    </xf>
    <xf numFmtId="0" fontId="12" fillId="0" borderId="24" xfId="2" applyFont="1" applyFill="1" applyBorder="1" applyAlignment="1">
      <alignment horizontal="left" vertical="top" wrapText="1"/>
    </xf>
    <xf numFmtId="1" fontId="11" fillId="0" borderId="27" xfId="2" applyNumberFormat="1" applyFont="1" applyFill="1" applyBorder="1" applyAlignment="1">
      <alignment horizontal="center" vertical="top" shrinkToFit="1"/>
    </xf>
    <xf numFmtId="1" fontId="11" fillId="0" borderId="28" xfId="2" applyNumberFormat="1" applyFont="1" applyFill="1" applyBorder="1" applyAlignment="1">
      <alignment horizontal="center" vertical="top" shrinkToFit="1"/>
    </xf>
    <xf numFmtId="1" fontId="11" fillId="0" borderId="29" xfId="2" applyNumberFormat="1" applyFont="1" applyFill="1" applyBorder="1" applyAlignment="1">
      <alignment horizontal="center" vertical="top" shrinkToFit="1"/>
    </xf>
    <xf numFmtId="1" fontId="11" fillId="0" borderId="24" xfId="2" applyNumberFormat="1" applyFont="1" applyFill="1" applyBorder="1" applyAlignment="1">
      <alignment horizontal="center" vertical="top" shrinkToFit="1"/>
    </xf>
    <xf numFmtId="0" fontId="12" fillId="0" borderId="24" xfId="2" applyFont="1" applyFill="1" applyBorder="1" applyAlignment="1">
      <alignment horizontal="center" vertical="top" wrapText="1"/>
    </xf>
    <xf numFmtId="172" fontId="11" fillId="0" borderId="24" xfId="2" applyNumberFormat="1" applyFont="1" applyFill="1" applyBorder="1" applyAlignment="1">
      <alignment horizontal="center" vertical="top" shrinkToFit="1"/>
    </xf>
    <xf numFmtId="0" fontId="12" fillId="0" borderId="24" xfId="2" applyFont="1" applyFill="1" applyBorder="1" applyAlignment="1">
      <alignment horizontal="left" vertical="top" wrapText="1"/>
    </xf>
    <xf numFmtId="1" fontId="11" fillId="0" borderId="27" xfId="2" applyNumberFormat="1" applyFont="1" applyFill="1" applyBorder="1" applyAlignment="1">
      <alignment vertical="top" shrinkToFit="1"/>
    </xf>
    <xf numFmtId="0" fontId="9" fillId="5" borderId="0" xfId="2" applyFill="1" applyBorder="1" applyAlignment="1">
      <alignment horizontal="left" vertical="top" wrapText="1"/>
    </xf>
    <xf numFmtId="0" fontId="10" fillId="4" borderId="24" xfId="2" applyFont="1" applyFill="1" applyBorder="1" applyAlignment="1">
      <alignment horizontal="center" vertical="top" wrapText="1"/>
    </xf>
    <xf numFmtId="0" fontId="9" fillId="4" borderId="24" xfId="2" applyFill="1" applyBorder="1" applyAlignment="1">
      <alignment horizontal="center" vertical="top" wrapText="1"/>
    </xf>
    <xf numFmtId="0" fontId="9" fillId="4" borderId="25" xfId="2" applyFill="1" applyBorder="1" applyAlignment="1">
      <alignment horizontal="left" vertical="top" wrapText="1" indent="1"/>
    </xf>
    <xf numFmtId="0" fontId="10" fillId="4" borderId="24" xfId="2" applyFont="1" applyFill="1" applyBorder="1" applyAlignment="1">
      <alignment horizontal="left" vertical="top" wrapText="1" indent="5"/>
    </xf>
    <xf numFmtId="1" fontId="11" fillId="0" borderId="24" xfId="2" applyNumberFormat="1" applyFont="1" applyFill="1" applyBorder="1" applyAlignment="1">
      <alignment horizontal="center" vertical="top" shrinkToFit="1"/>
    </xf>
    <xf numFmtId="0" fontId="12" fillId="0" borderId="24" xfId="2" applyFont="1" applyFill="1" applyBorder="1" applyAlignment="1">
      <alignment horizontal="center" vertical="top" wrapText="1"/>
    </xf>
    <xf numFmtId="172" fontId="11" fillId="0" borderId="24" xfId="2" applyNumberFormat="1" applyFont="1" applyFill="1" applyBorder="1" applyAlignment="1">
      <alignment horizontal="center" vertical="top" shrinkToFit="1"/>
    </xf>
    <xf numFmtId="0" fontId="12" fillId="0" borderId="27" xfId="2" applyFont="1" applyFill="1" applyBorder="1" applyAlignment="1">
      <alignment horizontal="left" vertical="top" wrapText="1"/>
    </xf>
    <xf numFmtId="0" fontId="10" fillId="4" borderId="30" xfId="2" applyFont="1" applyFill="1" applyBorder="1" applyAlignment="1">
      <alignment horizontal="center" vertical="top" wrapText="1"/>
    </xf>
    <xf numFmtId="1" fontId="11" fillId="0" borderId="30" xfId="2" applyNumberFormat="1" applyFont="1" applyFill="1" applyBorder="1" applyAlignment="1">
      <alignment horizontal="center" vertical="top" shrinkToFit="1"/>
    </xf>
    <xf numFmtId="0" fontId="12" fillId="0" borderId="30" xfId="2" applyFont="1" applyFill="1" applyBorder="1" applyAlignment="1">
      <alignment horizontal="center" vertical="top" wrapText="1"/>
    </xf>
    <xf numFmtId="172" fontId="11" fillId="0" borderId="30" xfId="2" applyNumberFormat="1" applyFont="1" applyFill="1" applyBorder="1" applyAlignment="1">
      <alignment horizontal="center" vertical="top" shrinkToFit="1"/>
    </xf>
    <xf numFmtId="1" fontId="11" fillId="0" borderId="31" xfId="2" applyNumberFormat="1" applyFont="1" applyFill="1" applyBorder="1" applyAlignment="1">
      <alignment vertical="top" shrinkToFit="1"/>
    </xf>
    <xf numFmtId="0" fontId="12" fillId="0" borderId="31" xfId="2" applyFont="1" applyFill="1" applyBorder="1" applyAlignment="1">
      <alignment horizontal="left" vertical="top" wrapText="1"/>
    </xf>
    <xf numFmtId="0" fontId="0" fillId="0" borderId="22" xfId="0" applyBorder="1" applyAlignment="1">
      <alignment horizontal="center"/>
    </xf>
    <xf numFmtId="1" fontId="0" fillId="0" borderId="22" xfId="0" applyNumberFormat="1" applyBorder="1"/>
    <xf numFmtId="0" fontId="0" fillId="0" borderId="22" xfId="0" applyFill="1" applyBorder="1"/>
    <xf numFmtId="0" fontId="13" fillId="5" borderId="0" xfId="2" applyFont="1" applyFill="1" applyBorder="1" applyAlignment="1">
      <alignment horizontal="left" vertical="top" wrapText="1"/>
    </xf>
    <xf numFmtId="0" fontId="10" fillId="4" borderId="24" xfId="2" applyFont="1" applyFill="1" applyBorder="1" applyAlignment="1">
      <alignment horizontal="center" vertical="top" wrapText="1"/>
    </xf>
    <xf numFmtId="0" fontId="10" fillId="4" borderId="26" xfId="2" applyFont="1" applyFill="1" applyBorder="1" applyAlignment="1">
      <alignment horizontal="left" vertical="top" wrapText="1"/>
    </xf>
    <xf numFmtId="0" fontId="9" fillId="0" borderId="0" xfId="2" applyFill="1" applyBorder="1" applyAlignment="1">
      <alignment horizontal="left" wrapText="1"/>
    </xf>
    <xf numFmtId="1" fontId="11" fillId="0" borderId="27" xfId="2" applyNumberFormat="1" applyFont="1" applyFill="1" applyBorder="1" applyAlignment="1">
      <alignment horizontal="center" vertical="top" shrinkToFit="1"/>
    </xf>
    <xf numFmtId="0" fontId="9" fillId="0" borderId="0" xfId="2" applyFill="1" applyBorder="1" applyAlignment="1">
      <alignment horizontal="left" wrapText="1"/>
    </xf>
    <xf numFmtId="0" fontId="12" fillId="0" borderId="27" xfId="2" applyFont="1" applyFill="1" applyBorder="1" applyAlignment="1">
      <alignment horizontal="center" vertical="top" wrapText="1"/>
    </xf>
    <xf numFmtId="0" fontId="12" fillId="0" borderId="28" xfId="2" applyFont="1" applyFill="1" applyBorder="1" applyAlignment="1">
      <alignment horizontal="center" vertical="top" wrapText="1"/>
    </xf>
    <xf numFmtId="0" fontId="9" fillId="0" borderId="0" xfId="2" applyFill="1" applyBorder="1" applyAlignment="1">
      <alignment horizontal="left" vertical="top" wrapText="1" indent="2"/>
    </xf>
    <xf numFmtId="0" fontId="10" fillId="4" borderId="27" xfId="2" applyFont="1" applyFill="1" applyBorder="1" applyAlignment="1">
      <alignment horizontal="center" vertical="top" wrapText="1"/>
    </xf>
    <xf numFmtId="0" fontId="10" fillId="4" borderId="28" xfId="2" applyFont="1" applyFill="1" applyBorder="1" applyAlignment="1">
      <alignment horizontal="center" vertical="top" wrapText="1"/>
    </xf>
    <xf numFmtId="0" fontId="10" fillId="4" borderId="27" xfId="2" applyFont="1" applyFill="1" applyBorder="1" applyAlignment="1">
      <alignment horizontal="left" vertical="top" wrapText="1" indent="1"/>
    </xf>
    <xf numFmtId="0" fontId="10" fillId="4" borderId="28" xfId="2" applyFont="1" applyFill="1" applyBorder="1" applyAlignment="1">
      <alignment horizontal="left" vertical="top" wrapText="1" indent="1"/>
    </xf>
    <xf numFmtId="175" fontId="9" fillId="0" borderId="27" xfId="2" applyNumberFormat="1" applyFill="1" applyBorder="1" applyAlignment="1">
      <alignment horizontal="left" wrapText="1"/>
    </xf>
    <xf numFmtId="175" fontId="9" fillId="0" borderId="28" xfId="2" applyNumberFormat="1" applyFill="1" applyBorder="1" applyAlignment="1">
      <alignment horizontal="left" wrapText="1"/>
    </xf>
    <xf numFmtId="20" fontId="9" fillId="0" borderId="0" xfId="2" applyNumberFormat="1" applyFill="1" applyBorder="1" applyAlignment="1">
      <alignment horizontal="left" vertical="top"/>
    </xf>
    <xf numFmtId="2" fontId="11" fillId="0" borderId="27" xfId="2" applyNumberFormat="1" applyFont="1" applyFill="1" applyBorder="1" applyAlignment="1">
      <alignment horizontal="center" vertical="top" shrinkToFit="1"/>
    </xf>
    <xf numFmtId="173" fontId="11" fillId="0" borderId="27" xfId="2" applyNumberFormat="1" applyFont="1" applyFill="1" applyBorder="1" applyAlignment="1">
      <alignment horizontal="center" vertical="top" shrinkToFit="1"/>
    </xf>
    <xf numFmtId="20" fontId="0" fillId="0" borderId="22" xfId="0" applyNumberFormat="1" applyBorder="1"/>
    <xf numFmtId="20" fontId="9" fillId="0" borderId="22" xfId="2" applyNumberFormat="1" applyFill="1" applyBorder="1" applyAlignment="1">
      <alignment horizontal="left" vertical="top"/>
    </xf>
    <xf numFmtId="0" fontId="14" fillId="4" borderId="25" xfId="2" applyFont="1" applyFill="1" applyBorder="1" applyAlignment="1">
      <alignment horizontal="left" vertical="top" wrapText="1" indent="1"/>
    </xf>
    <xf numFmtId="175" fontId="0" fillId="0" borderId="22" xfId="0" applyNumberFormat="1" applyBorder="1"/>
    <xf numFmtId="0" fontId="9" fillId="0" borderId="0" xfId="2" applyFill="1" applyBorder="1" applyAlignment="1">
      <alignment horizontal="left" vertical="top"/>
    </xf>
    <xf numFmtId="0" fontId="10" fillId="4" borderId="24" xfId="2" applyFont="1" applyFill="1" applyBorder="1" applyAlignment="1">
      <alignment horizontal="center" vertical="top" wrapText="1"/>
    </xf>
    <xf numFmtId="1" fontId="11" fillId="0" borderId="24" xfId="2" applyNumberFormat="1" applyFont="1" applyFill="1" applyBorder="1" applyAlignment="1">
      <alignment horizontal="center" vertical="top" shrinkToFit="1"/>
    </xf>
    <xf numFmtId="0" fontId="9" fillId="0" borderId="0" xfId="2" applyFill="1" applyBorder="1" applyAlignment="1">
      <alignment horizontal="left" wrapText="1"/>
    </xf>
    <xf numFmtId="0" fontId="10" fillId="4" borderId="27" xfId="2" applyFont="1" applyFill="1" applyBorder="1" applyAlignment="1">
      <alignment horizontal="left" vertical="top" wrapText="1" indent="5"/>
    </xf>
    <xf numFmtId="0" fontId="10" fillId="5" borderId="29" xfId="2" applyFont="1" applyFill="1" applyBorder="1" applyAlignment="1">
      <alignment horizontal="left" vertical="top" wrapText="1"/>
    </xf>
    <xf numFmtId="0" fontId="9" fillId="4" borderId="29" xfId="2" applyFill="1" applyBorder="1" applyAlignment="1">
      <alignment horizontal="left" wrapText="1"/>
    </xf>
    <xf numFmtId="0" fontId="9" fillId="0" borderId="22" xfId="2" applyFill="1" applyBorder="1" applyAlignment="1">
      <alignment horizontal="left" vertical="top"/>
    </xf>
    <xf numFmtId="0" fontId="12" fillId="0" borderId="0" xfId="2" applyFont="1" applyFill="1" applyBorder="1" applyAlignment="1">
      <alignment horizontal="center" vertical="top" wrapText="1"/>
    </xf>
    <xf numFmtId="175" fontId="9" fillId="0" borderId="0" xfId="2" applyNumberFormat="1" applyFill="1" applyBorder="1" applyAlignment="1">
      <alignment horizontal="left" wrapText="1"/>
    </xf>
    <xf numFmtId="1" fontId="11" fillId="0" borderId="0" xfId="2" applyNumberFormat="1" applyFont="1" applyFill="1" applyBorder="1" applyAlignment="1">
      <alignment horizontal="center" vertical="top" shrinkToFit="1"/>
    </xf>
    <xf numFmtId="2" fontId="11" fillId="0" borderId="0" xfId="2" applyNumberFormat="1" applyFont="1" applyFill="1" applyBorder="1" applyAlignment="1">
      <alignment horizontal="center" vertical="top" shrinkToFit="1"/>
    </xf>
    <xf numFmtId="20" fontId="0" fillId="0" borderId="0" xfId="0" applyNumberFormat="1" applyBorder="1"/>
    <xf numFmtId="175" fontId="0" fillId="0" borderId="0" xfId="0" applyNumberFormat="1" applyBorder="1"/>
    <xf numFmtId="0" fontId="3" fillId="0" borderId="11" xfId="0" applyFont="1" applyBorder="1" applyAlignment="1">
      <alignment horizontal="center"/>
    </xf>
    <xf numFmtId="9" fontId="0" fillId="0" borderId="22" xfId="1" applyFont="1" applyBorder="1"/>
    <xf numFmtId="9" fontId="3" fillId="0" borderId="22" xfId="1" applyFont="1" applyBorder="1"/>
    <xf numFmtId="9" fontId="3" fillId="0" borderId="22" xfId="0" applyNumberFormat="1" applyFont="1" applyBorder="1"/>
    <xf numFmtId="1" fontId="11" fillId="0" borderId="32" xfId="2" applyNumberFormat="1" applyFont="1" applyFill="1" applyBorder="1" applyAlignment="1">
      <alignment horizontal="center" vertical="top" shrinkToFit="1"/>
    </xf>
    <xf numFmtId="2" fontId="22" fillId="0" borderId="0" xfId="2" applyNumberFormat="1" applyFont="1" applyFill="1" applyBorder="1" applyAlignment="1">
      <alignment horizontal="center" vertical="top" shrinkToFit="1"/>
    </xf>
  </cellXfs>
  <cellStyles count="3">
    <cellStyle name="Normal" xfId="0" builtinId="0"/>
    <cellStyle name="Normal 2" xfId="2" xr:uid="{28718496-83A7-4322-94B9-F6B60493D96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Hasil</a:t>
            </a:r>
            <a:r>
              <a:rPr lang="en-ID" baseline="0"/>
              <a:t> Survey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DEFINE!$L$9:$L$12</c:f>
              <c:strCache>
                <c:ptCount val="4"/>
                <c:pt idx="0">
                  <c:v>Sangat puas</c:v>
                </c:pt>
                <c:pt idx="1">
                  <c:v>Puas</c:v>
                </c:pt>
                <c:pt idx="2">
                  <c:v>Tidak puas</c:v>
                </c:pt>
                <c:pt idx="3">
                  <c:v>Sangat tidak puas </c:v>
                </c:pt>
              </c:strCache>
            </c:strRef>
          </c:cat>
          <c:val>
            <c:numRef>
              <c:f>DEFINE!$M$9:$M$12</c:f>
              <c:numCache>
                <c:formatCode>0%</c:formatCode>
                <c:ptCount val="4"/>
                <c:pt idx="0">
                  <c:v>0.09</c:v>
                </c:pt>
                <c:pt idx="1">
                  <c:v>0.26</c:v>
                </c:pt>
                <c:pt idx="2">
                  <c:v>0.22</c:v>
                </c:pt>
                <c:pt idx="3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1-41DD-8C86-6B7480425E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Isu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DEFINE!$A$47:$A$50</c:f>
              <c:strCache>
                <c:ptCount val="4"/>
                <c:pt idx="0">
                  <c:v>Product</c:v>
                </c:pt>
                <c:pt idx="1">
                  <c:v>Delivery</c:v>
                </c:pt>
                <c:pt idx="2">
                  <c:v>CS</c:v>
                </c:pt>
                <c:pt idx="3">
                  <c:v>Purchasing</c:v>
                </c:pt>
              </c:strCache>
            </c:strRef>
          </c:cat>
          <c:val>
            <c:numRef>
              <c:f>DEFINE!$B$47:$B$50</c:f>
              <c:numCache>
                <c:formatCode>0%</c:formatCode>
                <c:ptCount val="4"/>
                <c:pt idx="0">
                  <c:v>0.65</c:v>
                </c:pt>
                <c:pt idx="1">
                  <c:v>0.2</c:v>
                </c:pt>
                <c:pt idx="2">
                  <c:v>0.08</c:v>
                </c:pt>
                <c:pt idx="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F-4E06-9FD8-D0185556891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 baseline="0"/>
              <a:t>Defects</a:t>
            </a:r>
            <a:endParaRPr lang="en-ID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814713684982935E-2"/>
          <c:y val="5.6006280464941875E-2"/>
          <c:w val="0.86453623740580809"/>
          <c:h val="0.85611454818147725"/>
        </c:manualLayout>
      </c:layout>
      <c:barChart>
        <c:barDir val="col"/>
        <c:grouping val="clustered"/>
        <c:varyColors val="0"/>
        <c:ser>
          <c:idx val="0"/>
          <c:order val="0"/>
          <c:tx>
            <c:v>Freq</c:v>
          </c:tx>
          <c:spPr>
            <a:solidFill>
              <a:srgbClr val="0000CC"/>
            </a:solidFill>
            <a:ln w="6350">
              <a:solidFill>
                <a:schemeClr val="bg1">
                  <a:lumMod val="65000"/>
                </a:schemeClr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66FFFF"/>
              </a:solidFill>
              <a:ln w="6350">
                <a:solidFill>
                  <a:schemeClr val="bg1">
                    <a:lumMod val="6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F6-4A0C-A315-67F73950C341}"/>
              </c:ext>
            </c:extLst>
          </c:dPt>
          <c:dPt>
            <c:idx val="1"/>
            <c:invertIfNegative val="0"/>
            <c:bubble3D val="0"/>
            <c:spPr>
              <a:solidFill>
                <a:srgbClr val="6699FF"/>
              </a:solidFill>
              <a:ln w="6350">
                <a:solidFill>
                  <a:schemeClr val="bg1">
                    <a:lumMod val="6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7F6-4A0C-A315-67F73950C341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[1]_data!$E$3:$E$12</c15:sqref>
                  </c15:fullRef>
                </c:ext>
              </c:extLst>
              <c:f>[1]_data!$E$3:$E$7</c:f>
              <c:strCache>
                <c:ptCount val="5"/>
                <c:pt idx="0">
                  <c:v>1. The Paper cup leaks</c:v>
                </c:pt>
                <c:pt idx="1">
                  <c:v>4. Cup is easily out of order</c:v>
                </c:pt>
                <c:pt idx="2">
                  <c:v>3. Packaging seal is broken down</c:v>
                </c:pt>
                <c:pt idx="3">
                  <c:v>2. Wrong item production</c:v>
                </c:pt>
                <c:pt idx="4">
                  <c:v>5. Bent cup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[1]_data!$D$3:$D$12</c15:sqref>
                  </c15:fullRef>
                </c:ext>
              </c:extLst>
              <c:f>[1]_data!$D$3:$D$7</c:f>
              <c:numCache>
                <c:formatCode>General</c:formatCode>
                <c:ptCount val="5"/>
                <c:pt idx="0">
                  <c:v>3930.01</c:v>
                </c:pt>
                <c:pt idx="1">
                  <c:v>3004.04</c:v>
                </c:pt>
                <c:pt idx="2">
                  <c:v>2626.03</c:v>
                </c:pt>
                <c:pt idx="3">
                  <c:v>2308.02</c:v>
                </c:pt>
                <c:pt idx="4">
                  <c:v>1240.05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F6-4A0C-A315-67F73950C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768768"/>
        <c:axId val="183769152"/>
      </c:barChart>
      <c:lineChart>
        <c:grouping val="standard"/>
        <c:varyColors val="0"/>
        <c:ser>
          <c:idx val="1"/>
          <c:order val="1"/>
          <c:tx>
            <c:v>Acc</c:v>
          </c:tx>
          <c:spPr>
            <a:ln w="127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[1]_data!$I$3:$I$12</c15:sqref>
                  </c15:fullRef>
                </c:ext>
              </c:extLst>
              <c:f>[1]_data!$I$3:$I$7</c:f>
              <c:numCache>
                <c:formatCode>General</c:formatCode>
                <c:ptCount val="5"/>
                <c:pt idx="0">
                  <c:v>0.29981690570643882</c:v>
                </c:pt>
                <c:pt idx="1">
                  <c:v>0.52898992981385418</c:v>
                </c:pt>
                <c:pt idx="2">
                  <c:v>0.72932560268538305</c:v>
                </c:pt>
                <c:pt idx="3">
                  <c:v>0.90540128166005496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F6-4A0C-A315-67F73950C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41064"/>
        <c:axId val="183769536"/>
      </c:lineChart>
      <c:catAx>
        <c:axId val="18376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8376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7691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900" b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0"/>
              <c:y val="0.341783839520059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bg1">
                    <a:lumMod val="50000"/>
                  </a:schemeClr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83768768"/>
        <c:crosses val="autoZero"/>
        <c:crossBetween val="between"/>
      </c:valAx>
      <c:valAx>
        <c:axId val="183769536"/>
        <c:scaling>
          <c:orientation val="minMax"/>
          <c:max val="1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solidFill>
                  <a:schemeClr val="bg1">
                    <a:lumMod val="50000"/>
                  </a:schemeClr>
                </a:solidFill>
                <a:latin typeface="+mn-lt"/>
              </a:defRPr>
            </a:pPr>
            <a:endParaRPr lang="en-US"/>
          </a:p>
        </c:txPr>
        <c:crossAx val="183741064"/>
        <c:crosses val="max"/>
        <c:crossBetween val="between"/>
      </c:valAx>
      <c:catAx>
        <c:axId val="183741064"/>
        <c:scaling>
          <c:orientation val="minMax"/>
        </c:scaling>
        <c:delete val="1"/>
        <c:axPos val="b"/>
        <c:majorTickMark val="out"/>
        <c:minorTickMark val="none"/>
        <c:tickLblPos val="none"/>
        <c:crossAx val="18376953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6350">
          <a:solidFill>
            <a:srgbClr val="DDDDDD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6350">
      <a:solidFill>
        <a:schemeClr val="bg1">
          <a:lumMod val="75000"/>
        </a:schemeClr>
      </a:solidFill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Time to cut the paper Vs paper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ANALYZE!$K$38:$K$67</c:f>
              <c:numCache>
                <c:formatCode>General</c:formatCode>
                <c:ptCount val="30"/>
                <c:pt idx="0">
                  <c:v>770</c:v>
                </c:pt>
                <c:pt idx="1">
                  <c:v>770</c:v>
                </c:pt>
                <c:pt idx="2">
                  <c:v>840</c:v>
                </c:pt>
                <c:pt idx="3">
                  <c:v>910</c:v>
                </c:pt>
                <c:pt idx="4">
                  <c:v>910</c:v>
                </c:pt>
                <c:pt idx="5">
                  <c:v>980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1120</c:v>
                </c:pt>
                <c:pt idx="10">
                  <c:v>1120</c:v>
                </c:pt>
                <c:pt idx="11">
                  <c:v>1190</c:v>
                </c:pt>
                <c:pt idx="12">
                  <c:v>1190</c:v>
                </c:pt>
                <c:pt idx="13">
                  <c:v>1260</c:v>
                </c:pt>
                <c:pt idx="14">
                  <c:v>1260</c:v>
                </c:pt>
                <c:pt idx="15">
                  <c:v>1330</c:v>
                </c:pt>
                <c:pt idx="16">
                  <c:v>1330</c:v>
                </c:pt>
                <c:pt idx="17">
                  <c:v>1400</c:v>
                </c:pt>
                <c:pt idx="18">
                  <c:v>1540</c:v>
                </c:pt>
                <c:pt idx="19">
                  <c:v>1540</c:v>
                </c:pt>
                <c:pt idx="20">
                  <c:v>1680</c:v>
                </c:pt>
                <c:pt idx="21">
                  <c:v>1680</c:v>
                </c:pt>
                <c:pt idx="22">
                  <c:v>1820</c:v>
                </c:pt>
                <c:pt idx="23">
                  <c:v>1820</c:v>
                </c:pt>
                <c:pt idx="24">
                  <c:v>1960</c:v>
                </c:pt>
                <c:pt idx="25">
                  <c:v>2100</c:v>
                </c:pt>
                <c:pt idx="26">
                  <c:v>2100</c:v>
                </c:pt>
                <c:pt idx="27">
                  <c:v>2240</c:v>
                </c:pt>
                <c:pt idx="28">
                  <c:v>2240</c:v>
                </c:pt>
                <c:pt idx="29">
                  <c:v>2380</c:v>
                </c:pt>
              </c:numCache>
            </c:numRef>
          </c:xVal>
          <c:yVal>
            <c:numRef>
              <c:f>ANALYZE!$L$38:$L$67</c:f>
              <c:numCache>
                <c:formatCode>General</c:formatCode>
                <c:ptCount val="30"/>
                <c:pt idx="0">
                  <c:v>3332.14</c:v>
                </c:pt>
                <c:pt idx="1">
                  <c:v>3326.8199999999997</c:v>
                </c:pt>
                <c:pt idx="2">
                  <c:v>3334.7999999999997</c:v>
                </c:pt>
                <c:pt idx="3">
                  <c:v>3324.16</c:v>
                </c:pt>
                <c:pt idx="4">
                  <c:v>3074.8199999999997</c:v>
                </c:pt>
                <c:pt idx="5">
                  <c:v>3066.84</c:v>
                </c:pt>
                <c:pt idx="6">
                  <c:v>3061.52</c:v>
                </c:pt>
                <c:pt idx="7">
                  <c:v>3056.2000000000003</c:v>
                </c:pt>
                <c:pt idx="8">
                  <c:v>2918.2999999999997</c:v>
                </c:pt>
                <c:pt idx="9">
                  <c:v>2806.86</c:v>
                </c:pt>
                <c:pt idx="10">
                  <c:v>2804.2000000000003</c:v>
                </c:pt>
                <c:pt idx="11">
                  <c:v>2796.22</c:v>
                </c:pt>
                <c:pt idx="12">
                  <c:v>2796.22</c:v>
                </c:pt>
                <c:pt idx="13">
                  <c:v>2790.9</c:v>
                </c:pt>
                <c:pt idx="14">
                  <c:v>2788.24</c:v>
                </c:pt>
                <c:pt idx="15">
                  <c:v>2653</c:v>
                </c:pt>
                <c:pt idx="16">
                  <c:v>2599.94</c:v>
                </c:pt>
                <c:pt idx="17">
                  <c:v>2573.41</c:v>
                </c:pt>
                <c:pt idx="18">
                  <c:v>2520.35</c:v>
                </c:pt>
                <c:pt idx="19">
                  <c:v>2493.8199999999997</c:v>
                </c:pt>
                <c:pt idx="20">
                  <c:v>2387.7000000000003</c:v>
                </c:pt>
                <c:pt idx="21">
                  <c:v>2361.17</c:v>
                </c:pt>
                <c:pt idx="22">
                  <c:v>2228.52</c:v>
                </c:pt>
                <c:pt idx="23">
                  <c:v>2212.56</c:v>
                </c:pt>
                <c:pt idx="24">
                  <c:v>1989.75</c:v>
                </c:pt>
                <c:pt idx="25">
                  <c:v>1910.1599999999999</c:v>
                </c:pt>
                <c:pt idx="26">
                  <c:v>1896.8600000000001</c:v>
                </c:pt>
                <c:pt idx="27">
                  <c:v>1857.1000000000001</c:v>
                </c:pt>
                <c:pt idx="28">
                  <c:v>1883.6299999999999</c:v>
                </c:pt>
                <c:pt idx="29">
                  <c:v>1804.0400000000002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9-4654-8EEE-1240F3CF201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17320480"/>
        <c:axId val="517314904"/>
      </c:scatterChart>
      <c:valAx>
        <c:axId val="5173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 to cut the paper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14904"/>
        <c:crosses val="autoZero"/>
        <c:crossBetween val="midCat"/>
      </c:valAx>
      <c:valAx>
        <c:axId val="51731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Paper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2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Changeover time Vs Time to cut the paper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ANALYZE!$J$38:$J$67</c:f>
              <c:numCache>
                <c:formatCode>[$-F400]h:mm:ss\ AM/PM</c:formatCode>
                <c:ptCount val="30"/>
                <c:pt idx="0">
                  <c:v>4.8611111111111327E-2</c:v>
                </c:pt>
                <c:pt idx="1">
                  <c:v>1.4583333333333282E-2</c:v>
                </c:pt>
                <c:pt idx="2">
                  <c:v>1.4583333333333282E-2</c:v>
                </c:pt>
                <c:pt idx="3">
                  <c:v>2.4305555555555469E-2</c:v>
                </c:pt>
                <c:pt idx="4">
                  <c:v>2.4305555555555469E-2</c:v>
                </c:pt>
                <c:pt idx="5">
                  <c:v>9.7222222222221877E-3</c:v>
                </c:pt>
                <c:pt idx="6">
                  <c:v>1.458333333333367E-2</c:v>
                </c:pt>
                <c:pt idx="7">
                  <c:v>2.4305555555555469E-2</c:v>
                </c:pt>
                <c:pt idx="8">
                  <c:v>2.4305555555555469E-2</c:v>
                </c:pt>
                <c:pt idx="9">
                  <c:v>2.4305555555555469E-2</c:v>
                </c:pt>
                <c:pt idx="10">
                  <c:v>1.9444444444444375E-2</c:v>
                </c:pt>
                <c:pt idx="11">
                  <c:v>3.4027777777778045E-2</c:v>
                </c:pt>
                <c:pt idx="12">
                  <c:v>2.9166666666666563E-2</c:v>
                </c:pt>
                <c:pt idx="13">
                  <c:v>2.4305555555555469E-2</c:v>
                </c:pt>
                <c:pt idx="14">
                  <c:v>1.4583333333333282E-2</c:v>
                </c:pt>
                <c:pt idx="15">
                  <c:v>3.4027777777777657E-2</c:v>
                </c:pt>
                <c:pt idx="16">
                  <c:v>3.8888888888888751E-2</c:v>
                </c:pt>
                <c:pt idx="17">
                  <c:v>5.8333333333333126E-2</c:v>
                </c:pt>
                <c:pt idx="18">
                  <c:v>3.8888888888888751E-2</c:v>
                </c:pt>
                <c:pt idx="19">
                  <c:v>2.9166666666666563E-2</c:v>
                </c:pt>
                <c:pt idx="20">
                  <c:v>4.8611111111111716E-2</c:v>
                </c:pt>
                <c:pt idx="21">
                  <c:v>3.8888888888888751E-2</c:v>
                </c:pt>
                <c:pt idx="22">
                  <c:v>1.4583333333333282E-2</c:v>
                </c:pt>
                <c:pt idx="23">
                  <c:v>6.3194444444444997E-2</c:v>
                </c:pt>
                <c:pt idx="24">
                  <c:v>1.9444444444444375E-2</c:v>
                </c:pt>
                <c:pt idx="25">
                  <c:v>1.4583333333334059E-2</c:v>
                </c:pt>
                <c:pt idx="26">
                  <c:v>3.402777777777688E-2</c:v>
                </c:pt>
                <c:pt idx="27">
                  <c:v>2.4305555555554692E-2</c:v>
                </c:pt>
                <c:pt idx="28">
                  <c:v>3.8888888888888751E-2</c:v>
                </c:pt>
                <c:pt idx="29">
                  <c:v>4.8611111111110938E-2</c:v>
                </c:pt>
              </c:numCache>
            </c:numRef>
          </c:xVal>
          <c:yVal>
            <c:numRef>
              <c:f>ANALYZE!$K$38:$K$67</c:f>
              <c:numCache>
                <c:formatCode>General</c:formatCode>
                <c:ptCount val="30"/>
                <c:pt idx="0">
                  <c:v>770</c:v>
                </c:pt>
                <c:pt idx="1">
                  <c:v>770</c:v>
                </c:pt>
                <c:pt idx="2">
                  <c:v>840</c:v>
                </c:pt>
                <c:pt idx="3">
                  <c:v>910</c:v>
                </c:pt>
                <c:pt idx="4">
                  <c:v>910</c:v>
                </c:pt>
                <c:pt idx="5">
                  <c:v>980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1120</c:v>
                </c:pt>
                <c:pt idx="10">
                  <c:v>1120</c:v>
                </c:pt>
                <c:pt idx="11">
                  <c:v>1190</c:v>
                </c:pt>
                <c:pt idx="12">
                  <c:v>1190</c:v>
                </c:pt>
                <c:pt idx="13">
                  <c:v>1260</c:v>
                </c:pt>
                <c:pt idx="14">
                  <c:v>1260</c:v>
                </c:pt>
                <c:pt idx="15">
                  <c:v>1330</c:v>
                </c:pt>
                <c:pt idx="16">
                  <c:v>1330</c:v>
                </c:pt>
                <c:pt idx="17">
                  <c:v>1400</c:v>
                </c:pt>
                <c:pt idx="18">
                  <c:v>1540</c:v>
                </c:pt>
                <c:pt idx="19">
                  <c:v>1540</c:v>
                </c:pt>
                <c:pt idx="20">
                  <c:v>1680</c:v>
                </c:pt>
                <c:pt idx="21">
                  <c:v>1680</c:v>
                </c:pt>
                <c:pt idx="22">
                  <c:v>1820</c:v>
                </c:pt>
                <c:pt idx="23">
                  <c:v>1820</c:v>
                </c:pt>
                <c:pt idx="24">
                  <c:v>1960</c:v>
                </c:pt>
                <c:pt idx="25">
                  <c:v>2100</c:v>
                </c:pt>
                <c:pt idx="26">
                  <c:v>2100</c:v>
                </c:pt>
                <c:pt idx="27">
                  <c:v>2240</c:v>
                </c:pt>
                <c:pt idx="28">
                  <c:v>2240</c:v>
                </c:pt>
                <c:pt idx="29">
                  <c:v>2380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E-45C3-86F8-8F9DE05A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10840"/>
        <c:axId val="525852584"/>
      </c:scatterChart>
      <c:valAx>
        <c:axId val="43271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Changeover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52584"/>
        <c:crosses val="autoZero"/>
        <c:crossBetween val="midCat"/>
      </c:valAx>
      <c:valAx>
        <c:axId val="52585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</a:t>
                </a:r>
                <a:r>
                  <a:rPr lang="en-ID" baseline="0"/>
                  <a:t> to cut the paper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Change</a:t>
            </a:r>
            <a:r>
              <a:rPr lang="en-ID" baseline="0"/>
              <a:t> over time Vs Paper quality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ANALYZE!$J$38:$J$67</c:f>
              <c:numCache>
                <c:formatCode>[$-F400]h:mm:ss\ AM/PM</c:formatCode>
                <c:ptCount val="30"/>
                <c:pt idx="0">
                  <c:v>4.8611111111111327E-2</c:v>
                </c:pt>
                <c:pt idx="1">
                  <c:v>1.4583333333333282E-2</c:v>
                </c:pt>
                <c:pt idx="2">
                  <c:v>1.4583333333333282E-2</c:v>
                </c:pt>
                <c:pt idx="3">
                  <c:v>2.4305555555555469E-2</c:v>
                </c:pt>
                <c:pt idx="4">
                  <c:v>2.4305555555555469E-2</c:v>
                </c:pt>
                <c:pt idx="5">
                  <c:v>9.7222222222221877E-3</c:v>
                </c:pt>
                <c:pt idx="6">
                  <c:v>1.458333333333367E-2</c:v>
                </c:pt>
                <c:pt idx="7">
                  <c:v>2.4305555555555469E-2</c:v>
                </c:pt>
                <c:pt idx="8">
                  <c:v>2.4305555555555469E-2</c:v>
                </c:pt>
                <c:pt idx="9">
                  <c:v>2.4305555555555469E-2</c:v>
                </c:pt>
                <c:pt idx="10">
                  <c:v>1.9444444444444375E-2</c:v>
                </c:pt>
                <c:pt idx="11">
                  <c:v>3.4027777777778045E-2</c:v>
                </c:pt>
                <c:pt idx="12">
                  <c:v>2.9166666666666563E-2</c:v>
                </c:pt>
                <c:pt idx="13">
                  <c:v>2.4305555555555469E-2</c:v>
                </c:pt>
                <c:pt idx="14">
                  <c:v>1.4583333333333282E-2</c:v>
                </c:pt>
                <c:pt idx="15">
                  <c:v>3.4027777777777657E-2</c:v>
                </c:pt>
                <c:pt idx="16">
                  <c:v>3.8888888888888751E-2</c:v>
                </c:pt>
                <c:pt idx="17">
                  <c:v>5.8333333333333126E-2</c:v>
                </c:pt>
                <c:pt idx="18">
                  <c:v>3.8888888888888751E-2</c:v>
                </c:pt>
                <c:pt idx="19">
                  <c:v>2.9166666666666563E-2</c:v>
                </c:pt>
                <c:pt idx="20">
                  <c:v>4.8611111111111716E-2</c:v>
                </c:pt>
                <c:pt idx="21">
                  <c:v>3.8888888888888751E-2</c:v>
                </c:pt>
                <c:pt idx="22">
                  <c:v>1.4583333333333282E-2</c:v>
                </c:pt>
                <c:pt idx="23">
                  <c:v>6.3194444444444997E-2</c:v>
                </c:pt>
                <c:pt idx="24">
                  <c:v>1.9444444444444375E-2</c:v>
                </c:pt>
                <c:pt idx="25">
                  <c:v>1.4583333333334059E-2</c:v>
                </c:pt>
                <c:pt idx="26">
                  <c:v>3.402777777777688E-2</c:v>
                </c:pt>
                <c:pt idx="27">
                  <c:v>2.4305555555554692E-2</c:v>
                </c:pt>
                <c:pt idx="28">
                  <c:v>3.8888888888888751E-2</c:v>
                </c:pt>
                <c:pt idx="29">
                  <c:v>4.8611111111110938E-2</c:v>
                </c:pt>
              </c:numCache>
            </c:numRef>
          </c:xVal>
          <c:yVal>
            <c:numRef>
              <c:f>ANALYZE!$L$38:$L$67</c:f>
              <c:numCache>
                <c:formatCode>General</c:formatCode>
                <c:ptCount val="30"/>
                <c:pt idx="0">
                  <c:v>3332.14</c:v>
                </c:pt>
                <c:pt idx="1">
                  <c:v>3326.8199999999997</c:v>
                </c:pt>
                <c:pt idx="2">
                  <c:v>3334.7999999999997</c:v>
                </c:pt>
                <c:pt idx="3">
                  <c:v>3324.16</c:v>
                </c:pt>
                <c:pt idx="4">
                  <c:v>3074.8199999999997</c:v>
                </c:pt>
                <c:pt idx="5">
                  <c:v>3066.84</c:v>
                </c:pt>
                <c:pt idx="6">
                  <c:v>3061.52</c:v>
                </c:pt>
                <c:pt idx="7">
                  <c:v>3056.2000000000003</c:v>
                </c:pt>
                <c:pt idx="8">
                  <c:v>2918.2999999999997</c:v>
                </c:pt>
                <c:pt idx="9">
                  <c:v>2806.86</c:v>
                </c:pt>
                <c:pt idx="10">
                  <c:v>2804.2000000000003</c:v>
                </c:pt>
                <c:pt idx="11">
                  <c:v>2796.22</c:v>
                </c:pt>
                <c:pt idx="12">
                  <c:v>2796.22</c:v>
                </c:pt>
                <c:pt idx="13">
                  <c:v>2790.9</c:v>
                </c:pt>
                <c:pt idx="14">
                  <c:v>2788.24</c:v>
                </c:pt>
                <c:pt idx="15">
                  <c:v>2653</c:v>
                </c:pt>
                <c:pt idx="16">
                  <c:v>2599.94</c:v>
                </c:pt>
                <c:pt idx="17">
                  <c:v>2573.41</c:v>
                </c:pt>
                <c:pt idx="18">
                  <c:v>2520.35</c:v>
                </c:pt>
                <c:pt idx="19">
                  <c:v>2493.8199999999997</c:v>
                </c:pt>
                <c:pt idx="20">
                  <c:v>2387.7000000000003</c:v>
                </c:pt>
                <c:pt idx="21">
                  <c:v>2361.17</c:v>
                </c:pt>
                <c:pt idx="22">
                  <c:v>2228.52</c:v>
                </c:pt>
                <c:pt idx="23">
                  <c:v>2212.56</c:v>
                </c:pt>
                <c:pt idx="24">
                  <c:v>1989.75</c:v>
                </c:pt>
                <c:pt idx="25">
                  <c:v>1910.1599999999999</c:v>
                </c:pt>
                <c:pt idx="26">
                  <c:v>1896.8600000000001</c:v>
                </c:pt>
                <c:pt idx="27">
                  <c:v>1857.1000000000001</c:v>
                </c:pt>
                <c:pt idx="28">
                  <c:v>1883.6299999999999</c:v>
                </c:pt>
                <c:pt idx="29">
                  <c:v>1804.0400000000002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8-42B2-B5D3-FC1F866AA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77840"/>
        <c:axId val="525878168"/>
      </c:scatterChart>
      <c:valAx>
        <c:axId val="5258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Change overtime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78168"/>
        <c:crosses val="autoZero"/>
        <c:crossBetween val="midCat"/>
      </c:valAx>
      <c:valAx>
        <c:axId val="52587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Paper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7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Minggu</a:t>
            </a:r>
            <a:r>
              <a:rPr lang="en-ID" baseline="0"/>
              <a:t> ke i terhadap %defects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ANALYZE!$A$73:$A$102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ANALYZE!$E$73:$E$102</c:f>
              <c:numCache>
                <c:formatCode>General</c:formatCode>
                <c:ptCount val="30"/>
                <c:pt idx="0">
                  <c:v>28</c:v>
                </c:pt>
                <c:pt idx="1">
                  <c:v>26</c:v>
                </c:pt>
                <c:pt idx="2">
                  <c:v>30</c:v>
                </c:pt>
                <c:pt idx="3">
                  <c:v>34</c:v>
                </c:pt>
                <c:pt idx="4">
                  <c:v>20</c:v>
                </c:pt>
                <c:pt idx="5">
                  <c:v>24</c:v>
                </c:pt>
                <c:pt idx="6">
                  <c:v>26</c:v>
                </c:pt>
                <c:pt idx="7">
                  <c:v>36</c:v>
                </c:pt>
                <c:pt idx="8">
                  <c:v>38</c:v>
                </c:pt>
                <c:pt idx="9">
                  <c:v>30</c:v>
                </c:pt>
                <c:pt idx="10">
                  <c:v>24</c:v>
                </c:pt>
                <c:pt idx="11">
                  <c:v>28</c:v>
                </c:pt>
                <c:pt idx="12">
                  <c:v>34</c:v>
                </c:pt>
                <c:pt idx="13">
                  <c:v>28</c:v>
                </c:pt>
                <c:pt idx="14">
                  <c:v>24</c:v>
                </c:pt>
                <c:pt idx="15">
                  <c:v>30</c:v>
                </c:pt>
                <c:pt idx="16">
                  <c:v>32</c:v>
                </c:pt>
                <c:pt idx="17">
                  <c:v>24</c:v>
                </c:pt>
                <c:pt idx="18">
                  <c:v>26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26</c:v>
                </c:pt>
                <c:pt idx="28">
                  <c:v>24</c:v>
                </c:pt>
                <c:pt idx="2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A-4A8D-AEF6-36ED3D40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84416"/>
        <c:axId val="432485728"/>
      </c:scatterChart>
      <c:valAx>
        <c:axId val="4324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Minggu</a:t>
                </a:r>
                <a:r>
                  <a:rPr lang="en-ID" baseline="0"/>
                  <a:t> ke-i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85728"/>
        <c:crosses val="autoZero"/>
        <c:crossBetween val="midCat"/>
      </c:valAx>
      <c:valAx>
        <c:axId val="4324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%DEFECTS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8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jpe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67</xdr:row>
      <xdr:rowOff>108857</xdr:rowOff>
    </xdr:from>
    <xdr:to>
      <xdr:col>13</xdr:col>
      <xdr:colOff>0</xdr:colOff>
      <xdr:row>67</xdr:row>
      <xdr:rowOff>108857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C4430EC8-A569-4E47-A82F-1B716CF3D66C}"/>
            </a:ext>
          </a:extLst>
        </xdr:cNvPr>
        <xdr:cNvCxnSpPr/>
      </xdr:nvCxnSpPr>
      <xdr:spPr>
        <a:xfrm>
          <a:off x="9946821" y="8749393"/>
          <a:ext cx="476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503465</xdr:colOff>
      <xdr:row>59</xdr:row>
      <xdr:rowOff>95249</xdr:rowOff>
    </xdr:from>
    <xdr:to>
      <xdr:col>13</xdr:col>
      <xdr:colOff>0</xdr:colOff>
      <xdr:row>59</xdr:row>
      <xdr:rowOff>95250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8B041D8-55B0-4ACA-B0E2-422C1F3D5540}"/>
            </a:ext>
          </a:extLst>
        </xdr:cNvPr>
        <xdr:cNvCxnSpPr/>
      </xdr:nvCxnSpPr>
      <xdr:spPr>
        <a:xfrm flipV="1">
          <a:off x="9974036" y="7198178"/>
          <a:ext cx="44903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59</xdr:row>
      <xdr:rowOff>68035</xdr:rowOff>
    </xdr:from>
    <xdr:to>
      <xdr:col>12</xdr:col>
      <xdr:colOff>476250</xdr:colOff>
      <xdr:row>72</xdr:row>
      <xdr:rowOff>122465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E356FE0A-1D45-43EF-AC19-B77626AC0DD3}"/>
            </a:ext>
          </a:extLst>
        </xdr:cNvPr>
        <xdr:cNvCxnSpPr/>
      </xdr:nvCxnSpPr>
      <xdr:spPr>
        <a:xfrm>
          <a:off x="10967357" y="11606892"/>
          <a:ext cx="0" cy="25581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69</xdr:row>
      <xdr:rowOff>0</xdr:rowOff>
    </xdr:from>
    <xdr:to>
      <xdr:col>15</xdr:col>
      <xdr:colOff>0</xdr:colOff>
      <xdr:row>69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1B4F2C60-542E-4D31-8C3E-72DE043C1974}"/>
            </a:ext>
          </a:extLst>
        </xdr:cNvPr>
        <xdr:cNvCxnSpPr/>
      </xdr:nvCxnSpPr>
      <xdr:spPr>
        <a:xfrm>
          <a:off x="11987893" y="9035143"/>
          <a:ext cx="46264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503465</xdr:colOff>
      <xdr:row>59</xdr:row>
      <xdr:rowOff>95249</xdr:rowOff>
    </xdr:from>
    <xdr:to>
      <xdr:col>15</xdr:col>
      <xdr:colOff>0</xdr:colOff>
      <xdr:row>59</xdr:row>
      <xdr:rowOff>95250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8CECF21-04A7-4391-B2AF-ED60C8D74E41}"/>
            </a:ext>
          </a:extLst>
        </xdr:cNvPr>
        <xdr:cNvCxnSpPr/>
      </xdr:nvCxnSpPr>
      <xdr:spPr>
        <a:xfrm flipV="1">
          <a:off x="9974036" y="7198178"/>
          <a:ext cx="44903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59</xdr:row>
      <xdr:rowOff>68035</xdr:rowOff>
    </xdr:from>
    <xdr:to>
      <xdr:col>14</xdr:col>
      <xdr:colOff>489857</xdr:colOff>
      <xdr:row>63</xdr:row>
      <xdr:rowOff>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3AE31C18-E22D-4758-A562-C95F203E2AFF}"/>
            </a:ext>
          </a:extLst>
        </xdr:cNvPr>
        <xdr:cNvCxnSpPr/>
      </xdr:nvCxnSpPr>
      <xdr:spPr>
        <a:xfrm>
          <a:off x="14464393" y="11606892"/>
          <a:ext cx="13607" cy="6939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489857</xdr:colOff>
      <xdr:row>63</xdr:row>
      <xdr:rowOff>-1</xdr:rowOff>
    </xdr:from>
    <xdr:to>
      <xdr:col>15</xdr:col>
      <xdr:colOff>13607</xdr:colOff>
      <xdr:row>63</xdr:row>
      <xdr:rowOff>-1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9641F920-B7F0-45A9-AE9B-6289E3C88F1F}"/>
            </a:ext>
          </a:extLst>
        </xdr:cNvPr>
        <xdr:cNvCxnSpPr/>
      </xdr:nvCxnSpPr>
      <xdr:spPr>
        <a:xfrm>
          <a:off x="12001500" y="7864928"/>
          <a:ext cx="46264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478971</xdr:colOff>
      <xdr:row>66</xdr:row>
      <xdr:rowOff>2721</xdr:rowOff>
    </xdr:from>
    <xdr:to>
      <xdr:col>15</xdr:col>
      <xdr:colOff>2721</xdr:colOff>
      <xdr:row>66</xdr:row>
      <xdr:rowOff>2721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694909D3-51C2-4209-B5C9-473C34CC55E3}"/>
            </a:ext>
          </a:extLst>
        </xdr:cNvPr>
        <xdr:cNvCxnSpPr/>
      </xdr:nvCxnSpPr>
      <xdr:spPr>
        <a:xfrm>
          <a:off x="11990614" y="8452757"/>
          <a:ext cx="46264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478972</xdr:colOff>
      <xdr:row>71</xdr:row>
      <xdr:rowOff>179614</xdr:rowOff>
    </xdr:from>
    <xdr:to>
      <xdr:col>15</xdr:col>
      <xdr:colOff>2722</xdr:colOff>
      <xdr:row>71</xdr:row>
      <xdr:rowOff>179614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92358EA2-3160-44E1-9793-62D55A927048}"/>
            </a:ext>
          </a:extLst>
        </xdr:cNvPr>
        <xdr:cNvCxnSpPr/>
      </xdr:nvCxnSpPr>
      <xdr:spPr>
        <a:xfrm>
          <a:off x="11990615" y="9595757"/>
          <a:ext cx="46264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75</xdr:row>
      <xdr:rowOff>13607</xdr:rowOff>
    </xdr:from>
    <xdr:to>
      <xdr:col>15</xdr:col>
      <xdr:colOff>0</xdr:colOff>
      <xdr:row>75</xdr:row>
      <xdr:rowOff>13607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BE8D48B-2EC0-4B11-8A42-9ACBB6CE7D9F}"/>
            </a:ext>
          </a:extLst>
        </xdr:cNvPr>
        <xdr:cNvCxnSpPr/>
      </xdr:nvCxnSpPr>
      <xdr:spPr>
        <a:xfrm>
          <a:off x="11987893" y="10191750"/>
          <a:ext cx="46264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258536</xdr:colOff>
      <xdr:row>67</xdr:row>
      <xdr:rowOff>95250</xdr:rowOff>
    </xdr:from>
    <xdr:to>
      <xdr:col>10</xdr:col>
      <xdr:colOff>27214</xdr:colOff>
      <xdr:row>67</xdr:row>
      <xdr:rowOff>95250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8FB629DA-1520-478A-9BFE-DBB83131BB06}"/>
            </a:ext>
          </a:extLst>
        </xdr:cNvPr>
        <xdr:cNvCxnSpPr/>
      </xdr:nvCxnSpPr>
      <xdr:spPr>
        <a:xfrm flipH="1">
          <a:off x="3905250" y="8735786"/>
          <a:ext cx="344260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258536</xdr:colOff>
      <xdr:row>67</xdr:row>
      <xdr:rowOff>95250</xdr:rowOff>
    </xdr:from>
    <xdr:to>
      <xdr:col>4</xdr:col>
      <xdr:colOff>258536</xdr:colOff>
      <xdr:row>69</xdr:row>
      <xdr:rowOff>136071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3195BA8-C64E-4589-A66B-1B2474E76646}"/>
            </a:ext>
          </a:extLst>
        </xdr:cNvPr>
        <xdr:cNvCxnSpPr/>
      </xdr:nvCxnSpPr>
      <xdr:spPr>
        <a:xfrm>
          <a:off x="3905250" y="8735786"/>
          <a:ext cx="0" cy="43542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136071</xdr:colOff>
      <xdr:row>24</xdr:row>
      <xdr:rowOff>190499</xdr:rowOff>
    </xdr:from>
    <xdr:to>
      <xdr:col>11</xdr:col>
      <xdr:colOff>1768928</xdr:colOff>
      <xdr:row>30</xdr:row>
      <xdr:rowOff>95250</xdr:rowOff>
    </xdr:to>
    <xdr:sp macro="" textlink="">
      <xdr:nvSpPr>
        <xdr:cNvPr id="54" name="Arrow: Right 53">
          <a:extLst>
            <a:ext uri="{FF2B5EF4-FFF2-40B4-BE49-F238E27FC236}">
              <a16:creationId xmlns:a16="http://schemas.microsoft.com/office/drawing/2014/main" id="{CD12C48C-BDC6-4927-99D5-FAA343B4974B}"/>
            </a:ext>
          </a:extLst>
        </xdr:cNvPr>
        <xdr:cNvSpPr/>
      </xdr:nvSpPr>
      <xdr:spPr>
        <a:xfrm>
          <a:off x="8313964" y="5034642"/>
          <a:ext cx="1632857" cy="106135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1. New white paper</a:t>
          </a:r>
        </a:p>
      </xdr:txBody>
    </xdr:sp>
    <xdr:clientData/>
  </xdr:twoCellAnchor>
  <xdr:twoCellAnchor>
    <xdr:from>
      <xdr:col>11</xdr:col>
      <xdr:colOff>1948541</xdr:colOff>
      <xdr:row>25</xdr:row>
      <xdr:rowOff>97971</xdr:rowOff>
    </xdr:from>
    <xdr:to>
      <xdr:col>12</xdr:col>
      <xdr:colOff>1129393</xdr:colOff>
      <xdr:row>30</xdr:row>
      <xdr:rowOff>27214</xdr:rowOff>
    </xdr:to>
    <xdr:sp macro="" textlink="">
      <xdr:nvSpPr>
        <xdr:cNvPr id="59" name="Arrow: Right 58">
          <a:extLst>
            <a:ext uri="{FF2B5EF4-FFF2-40B4-BE49-F238E27FC236}">
              <a16:creationId xmlns:a16="http://schemas.microsoft.com/office/drawing/2014/main" id="{44D68DB1-CA7E-454F-BFDA-C4E9E29FFACA}"/>
            </a:ext>
          </a:extLst>
        </xdr:cNvPr>
        <xdr:cNvSpPr/>
      </xdr:nvSpPr>
      <xdr:spPr>
        <a:xfrm>
          <a:off x="10126434" y="5132614"/>
          <a:ext cx="1494066" cy="895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2. PE-Coating</a:t>
          </a:r>
        </a:p>
      </xdr:txBody>
    </xdr:sp>
    <xdr:clientData/>
  </xdr:twoCellAnchor>
  <xdr:twoCellAnchor>
    <xdr:from>
      <xdr:col>12</xdr:col>
      <xdr:colOff>13608</xdr:colOff>
      <xdr:row>67</xdr:row>
      <xdr:rowOff>108857</xdr:rowOff>
    </xdr:from>
    <xdr:to>
      <xdr:col>12</xdr:col>
      <xdr:colOff>476251</xdr:colOff>
      <xdr:row>67</xdr:row>
      <xdr:rowOff>108858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BB06D4B5-A582-4994-B9E3-CD21E524EBB5}"/>
            </a:ext>
          </a:extLst>
        </xdr:cNvPr>
        <xdr:cNvCxnSpPr/>
      </xdr:nvCxnSpPr>
      <xdr:spPr>
        <a:xfrm flipH="1" flipV="1">
          <a:off x="10504715" y="13185321"/>
          <a:ext cx="462643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63</xdr:row>
      <xdr:rowOff>176893</xdr:rowOff>
    </xdr:from>
    <xdr:to>
      <xdr:col>13</xdr:col>
      <xdr:colOff>0</xdr:colOff>
      <xdr:row>63</xdr:row>
      <xdr:rowOff>176893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976979D6-A8E1-47D4-B15A-CD912D397080}"/>
            </a:ext>
          </a:extLst>
        </xdr:cNvPr>
        <xdr:cNvCxnSpPr/>
      </xdr:nvCxnSpPr>
      <xdr:spPr>
        <a:xfrm>
          <a:off x="10327821" y="8055429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478972</xdr:colOff>
      <xdr:row>72</xdr:row>
      <xdr:rowOff>111579</xdr:rowOff>
    </xdr:from>
    <xdr:to>
      <xdr:col>13</xdr:col>
      <xdr:colOff>2722</xdr:colOff>
      <xdr:row>72</xdr:row>
      <xdr:rowOff>111579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8001152D-B1B6-446C-98B2-19212C0BF761}"/>
            </a:ext>
          </a:extLst>
        </xdr:cNvPr>
        <xdr:cNvCxnSpPr/>
      </xdr:nvCxnSpPr>
      <xdr:spPr>
        <a:xfrm>
          <a:off x="10330543" y="9731829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619125</xdr:colOff>
      <xdr:row>4</xdr:row>
      <xdr:rowOff>40821</xdr:rowOff>
    </xdr:from>
    <xdr:to>
      <xdr:col>15</xdr:col>
      <xdr:colOff>1673680</xdr:colOff>
      <xdr:row>15</xdr:row>
      <xdr:rowOff>72115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980C9A-C2BB-4140-A8EE-355D4570C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1268186</xdr:colOff>
      <xdr:row>25</xdr:row>
      <xdr:rowOff>16328</xdr:rowOff>
    </xdr:from>
    <xdr:to>
      <xdr:col>13</xdr:col>
      <xdr:colOff>1390650</xdr:colOff>
      <xdr:row>30</xdr:row>
      <xdr:rowOff>111579</xdr:rowOff>
    </xdr:to>
    <xdr:sp macro="" textlink="">
      <xdr:nvSpPr>
        <xdr:cNvPr id="31" name="Arrow: Right 30">
          <a:extLst>
            <a:ext uri="{FF2B5EF4-FFF2-40B4-BE49-F238E27FC236}">
              <a16:creationId xmlns:a16="http://schemas.microsoft.com/office/drawing/2014/main" id="{A9445EA5-992E-4278-89D0-03BE4202213B}"/>
            </a:ext>
          </a:extLst>
        </xdr:cNvPr>
        <xdr:cNvSpPr/>
      </xdr:nvSpPr>
      <xdr:spPr>
        <a:xfrm>
          <a:off x="11759293" y="5050971"/>
          <a:ext cx="1632857" cy="106135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3. Printed paper</a:t>
          </a:r>
        </a:p>
      </xdr:txBody>
    </xdr:sp>
    <xdr:clientData/>
  </xdr:twoCellAnchor>
  <xdr:twoCellAnchor>
    <xdr:from>
      <xdr:col>13</xdr:col>
      <xdr:colOff>1515835</xdr:colOff>
      <xdr:row>24</xdr:row>
      <xdr:rowOff>127905</xdr:rowOff>
    </xdr:from>
    <xdr:to>
      <xdr:col>14</xdr:col>
      <xdr:colOff>1306286</xdr:colOff>
      <xdr:row>30</xdr:row>
      <xdr:rowOff>149678</xdr:rowOff>
    </xdr:to>
    <xdr:sp macro="" textlink="">
      <xdr:nvSpPr>
        <xdr:cNvPr id="33" name="Arrow: Right 32">
          <a:extLst>
            <a:ext uri="{FF2B5EF4-FFF2-40B4-BE49-F238E27FC236}">
              <a16:creationId xmlns:a16="http://schemas.microsoft.com/office/drawing/2014/main" id="{DD25E840-E333-4183-A25C-16A5197CACA0}"/>
            </a:ext>
          </a:extLst>
        </xdr:cNvPr>
        <xdr:cNvSpPr/>
      </xdr:nvSpPr>
      <xdr:spPr>
        <a:xfrm>
          <a:off x="13517335" y="4972048"/>
          <a:ext cx="1777094" cy="11783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4. Cutting paper according to cup's size</a:t>
          </a:r>
        </a:p>
      </xdr:txBody>
    </xdr:sp>
    <xdr:clientData/>
  </xdr:twoCellAnchor>
  <xdr:twoCellAnchor>
    <xdr:from>
      <xdr:col>14</xdr:col>
      <xdr:colOff>1518556</xdr:colOff>
      <xdr:row>24</xdr:row>
      <xdr:rowOff>89805</xdr:rowOff>
    </xdr:from>
    <xdr:to>
      <xdr:col>15</xdr:col>
      <xdr:colOff>1690007</xdr:colOff>
      <xdr:row>30</xdr:row>
      <xdr:rowOff>111578</xdr:rowOff>
    </xdr:to>
    <xdr:sp macro="" textlink="">
      <xdr:nvSpPr>
        <xdr:cNvPr id="34" name="Arrow: Right 33">
          <a:extLst>
            <a:ext uri="{FF2B5EF4-FFF2-40B4-BE49-F238E27FC236}">
              <a16:creationId xmlns:a16="http://schemas.microsoft.com/office/drawing/2014/main" id="{A2C1BE5A-D3AE-4477-91D6-15A2CA6D91A8}"/>
            </a:ext>
          </a:extLst>
        </xdr:cNvPr>
        <xdr:cNvSpPr/>
      </xdr:nvSpPr>
      <xdr:spPr>
        <a:xfrm>
          <a:off x="15506699" y="4933948"/>
          <a:ext cx="1777094" cy="11783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5. Cutting cup's shape</a:t>
          </a:r>
        </a:p>
      </xdr:txBody>
    </xdr:sp>
    <xdr:clientData/>
  </xdr:twoCellAnchor>
  <xdr:twoCellAnchor>
    <xdr:from>
      <xdr:col>15</xdr:col>
      <xdr:colOff>473527</xdr:colOff>
      <xdr:row>31</xdr:row>
      <xdr:rowOff>24491</xdr:rowOff>
    </xdr:from>
    <xdr:to>
      <xdr:col>15</xdr:col>
      <xdr:colOff>1651907</xdr:colOff>
      <xdr:row>40</xdr:row>
      <xdr:rowOff>87085</xdr:rowOff>
    </xdr:to>
    <xdr:sp macro="" textlink="">
      <xdr:nvSpPr>
        <xdr:cNvPr id="35" name="Arrow: Right 34">
          <a:extLst>
            <a:ext uri="{FF2B5EF4-FFF2-40B4-BE49-F238E27FC236}">
              <a16:creationId xmlns:a16="http://schemas.microsoft.com/office/drawing/2014/main" id="{9F6F1784-6A53-4271-9B9D-3062E9F849A3}"/>
            </a:ext>
          </a:extLst>
        </xdr:cNvPr>
        <xdr:cNvSpPr/>
      </xdr:nvSpPr>
      <xdr:spPr>
        <a:xfrm rot="5400000">
          <a:off x="15767956" y="6515098"/>
          <a:ext cx="1777094" cy="11783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6. Put in paper (making cup's bottom)</a:t>
          </a:r>
        </a:p>
      </xdr:txBody>
    </xdr:sp>
    <xdr:clientData/>
  </xdr:twoCellAnchor>
  <xdr:twoCellAnchor>
    <xdr:from>
      <xdr:col>13</xdr:col>
      <xdr:colOff>1768929</xdr:colOff>
      <xdr:row>33</xdr:row>
      <xdr:rowOff>0</xdr:rowOff>
    </xdr:from>
    <xdr:to>
      <xdr:col>15</xdr:col>
      <xdr:colOff>163285</xdr:colOff>
      <xdr:row>40</xdr:row>
      <xdr:rowOff>40821</xdr:rowOff>
    </xdr:to>
    <xdr:sp macro="" textlink="">
      <xdr:nvSpPr>
        <xdr:cNvPr id="8" name="Arrow: Left 7">
          <a:extLst>
            <a:ext uri="{FF2B5EF4-FFF2-40B4-BE49-F238E27FC236}">
              <a16:creationId xmlns:a16="http://schemas.microsoft.com/office/drawing/2014/main" id="{B268FAAA-2E32-4D5B-BA10-42B8ACC9029F}"/>
            </a:ext>
          </a:extLst>
        </xdr:cNvPr>
        <xdr:cNvSpPr/>
      </xdr:nvSpPr>
      <xdr:spPr>
        <a:xfrm>
          <a:off x="13770429" y="6572250"/>
          <a:ext cx="1986642" cy="1374321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7. Put in paper (making cup's body)</a:t>
          </a:r>
        </a:p>
      </xdr:txBody>
    </xdr:sp>
    <xdr:clientData/>
  </xdr:twoCellAnchor>
  <xdr:twoCellAnchor>
    <xdr:from>
      <xdr:col>12</xdr:col>
      <xdr:colOff>1145722</xdr:colOff>
      <xdr:row>33</xdr:row>
      <xdr:rowOff>152400</xdr:rowOff>
    </xdr:from>
    <xdr:to>
      <xdr:col>13</xdr:col>
      <xdr:colOff>1621971</xdr:colOff>
      <xdr:row>41</xdr:row>
      <xdr:rowOff>2721</xdr:rowOff>
    </xdr:to>
    <xdr:sp macro="" textlink="">
      <xdr:nvSpPr>
        <xdr:cNvPr id="38" name="Arrow: Left 37">
          <a:extLst>
            <a:ext uri="{FF2B5EF4-FFF2-40B4-BE49-F238E27FC236}">
              <a16:creationId xmlns:a16="http://schemas.microsoft.com/office/drawing/2014/main" id="{5BB3744D-5C2C-4F6A-BC66-9D45FA8ACD08}"/>
            </a:ext>
          </a:extLst>
        </xdr:cNvPr>
        <xdr:cNvSpPr/>
      </xdr:nvSpPr>
      <xdr:spPr>
        <a:xfrm>
          <a:off x="11636829" y="6724650"/>
          <a:ext cx="1986642" cy="1374321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8. Cutting paper</a:t>
          </a:r>
          <a:r>
            <a:rPr lang="en-ID"/>
            <a:t> </a:t>
          </a:r>
          <a:endParaRPr lang="en-ID" sz="1100"/>
        </a:p>
      </xdr:txBody>
    </xdr:sp>
    <xdr:clientData/>
  </xdr:twoCellAnchor>
  <xdr:twoCellAnchor>
    <xdr:from>
      <xdr:col>11</xdr:col>
      <xdr:colOff>1420586</xdr:colOff>
      <xdr:row>33</xdr:row>
      <xdr:rowOff>168728</xdr:rowOff>
    </xdr:from>
    <xdr:to>
      <xdr:col>12</xdr:col>
      <xdr:colOff>1094014</xdr:colOff>
      <xdr:row>41</xdr:row>
      <xdr:rowOff>19049</xdr:rowOff>
    </xdr:to>
    <xdr:sp macro="" textlink="">
      <xdr:nvSpPr>
        <xdr:cNvPr id="39" name="Arrow: Left 38">
          <a:extLst>
            <a:ext uri="{FF2B5EF4-FFF2-40B4-BE49-F238E27FC236}">
              <a16:creationId xmlns:a16="http://schemas.microsoft.com/office/drawing/2014/main" id="{1D1F6385-E049-451E-BAB0-2DD3FFBB79F1}"/>
            </a:ext>
          </a:extLst>
        </xdr:cNvPr>
        <xdr:cNvSpPr/>
      </xdr:nvSpPr>
      <xdr:spPr>
        <a:xfrm>
          <a:off x="9598479" y="6740978"/>
          <a:ext cx="1986642" cy="1374321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9.  Cup's body heating</a:t>
          </a:r>
          <a:endParaRPr lang="en-ID" sz="1100"/>
        </a:p>
      </xdr:txBody>
    </xdr:sp>
    <xdr:clientData/>
  </xdr:twoCellAnchor>
  <xdr:twoCellAnchor>
    <xdr:from>
      <xdr:col>11</xdr:col>
      <xdr:colOff>1362</xdr:colOff>
      <xdr:row>32</xdr:row>
      <xdr:rowOff>55789</xdr:rowOff>
    </xdr:from>
    <xdr:to>
      <xdr:col>11</xdr:col>
      <xdr:colOff>1375683</xdr:colOff>
      <xdr:row>42</xdr:row>
      <xdr:rowOff>137431</xdr:rowOff>
    </xdr:to>
    <xdr:sp macro="" textlink="">
      <xdr:nvSpPr>
        <xdr:cNvPr id="43" name="Arrow: Left 42">
          <a:extLst>
            <a:ext uri="{FF2B5EF4-FFF2-40B4-BE49-F238E27FC236}">
              <a16:creationId xmlns:a16="http://schemas.microsoft.com/office/drawing/2014/main" id="{264D3D4A-9F53-4DF0-AA88-3858DBCD8A07}"/>
            </a:ext>
          </a:extLst>
        </xdr:cNvPr>
        <xdr:cNvSpPr/>
      </xdr:nvSpPr>
      <xdr:spPr>
        <a:xfrm rot="16200000">
          <a:off x="7873095" y="6743699"/>
          <a:ext cx="1986642" cy="1374321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 Fold &amp; sealing cup body</a:t>
          </a:r>
          <a:endParaRPr lang="en-ID" sz="1100"/>
        </a:p>
      </xdr:txBody>
    </xdr:sp>
    <xdr:clientData/>
  </xdr:twoCellAnchor>
  <xdr:twoCellAnchor>
    <xdr:from>
      <xdr:col>11</xdr:col>
      <xdr:colOff>111578</xdr:colOff>
      <xdr:row>42</xdr:row>
      <xdr:rowOff>111578</xdr:rowOff>
    </xdr:from>
    <xdr:to>
      <xdr:col>11</xdr:col>
      <xdr:colOff>1744435</xdr:colOff>
      <xdr:row>48</xdr:row>
      <xdr:rowOff>29936</xdr:rowOff>
    </xdr:to>
    <xdr:sp macro="" textlink="">
      <xdr:nvSpPr>
        <xdr:cNvPr id="50" name="Arrow: Right 49">
          <a:extLst>
            <a:ext uri="{FF2B5EF4-FFF2-40B4-BE49-F238E27FC236}">
              <a16:creationId xmlns:a16="http://schemas.microsoft.com/office/drawing/2014/main" id="{0AC93259-7892-4DA7-BB51-27726A8D8A24}"/>
            </a:ext>
          </a:extLst>
        </xdr:cNvPr>
        <xdr:cNvSpPr/>
      </xdr:nvSpPr>
      <xdr:spPr>
        <a:xfrm>
          <a:off x="8289471" y="8398328"/>
          <a:ext cx="1632857" cy="106135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11. completed bottom</a:t>
          </a:r>
        </a:p>
      </xdr:txBody>
    </xdr:sp>
    <xdr:clientData/>
  </xdr:twoCellAnchor>
  <xdr:twoCellAnchor>
    <xdr:from>
      <xdr:col>11</xdr:col>
      <xdr:colOff>2087335</xdr:colOff>
      <xdr:row>42</xdr:row>
      <xdr:rowOff>114300</xdr:rowOff>
    </xdr:from>
    <xdr:to>
      <xdr:col>12</xdr:col>
      <xdr:colOff>1406978</xdr:colOff>
      <xdr:row>48</xdr:row>
      <xdr:rowOff>32658</xdr:rowOff>
    </xdr:to>
    <xdr:sp macro="" textlink="">
      <xdr:nvSpPr>
        <xdr:cNvPr id="52" name="Arrow: Right 51">
          <a:extLst>
            <a:ext uri="{FF2B5EF4-FFF2-40B4-BE49-F238E27FC236}">
              <a16:creationId xmlns:a16="http://schemas.microsoft.com/office/drawing/2014/main" id="{5623F8AE-864B-4A9A-9A22-74191EE76D54}"/>
            </a:ext>
          </a:extLst>
        </xdr:cNvPr>
        <xdr:cNvSpPr/>
      </xdr:nvSpPr>
      <xdr:spPr>
        <a:xfrm>
          <a:off x="10265228" y="8401050"/>
          <a:ext cx="1632857" cy="106135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12. Rolled edge</a:t>
          </a:r>
        </a:p>
      </xdr:txBody>
    </xdr:sp>
    <xdr:clientData/>
  </xdr:twoCellAnchor>
  <xdr:twoCellAnchor>
    <xdr:from>
      <xdr:col>13</xdr:col>
      <xdr:colOff>130628</xdr:colOff>
      <xdr:row>42</xdr:row>
      <xdr:rowOff>89807</xdr:rowOff>
    </xdr:from>
    <xdr:to>
      <xdr:col>13</xdr:col>
      <xdr:colOff>1763485</xdr:colOff>
      <xdr:row>48</xdr:row>
      <xdr:rowOff>8165</xdr:rowOff>
    </xdr:to>
    <xdr:sp macro="" textlink="">
      <xdr:nvSpPr>
        <xdr:cNvPr id="53" name="Arrow: Right 52">
          <a:extLst>
            <a:ext uri="{FF2B5EF4-FFF2-40B4-BE49-F238E27FC236}">
              <a16:creationId xmlns:a16="http://schemas.microsoft.com/office/drawing/2014/main" id="{97D3C451-28A7-4B19-8D1F-D0224966197D}"/>
            </a:ext>
          </a:extLst>
        </xdr:cNvPr>
        <xdr:cNvSpPr/>
      </xdr:nvSpPr>
      <xdr:spPr>
        <a:xfrm>
          <a:off x="12132128" y="8376557"/>
          <a:ext cx="1632857" cy="106135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13. moving cup </a:t>
          </a:r>
        </a:p>
      </xdr:txBody>
    </xdr:sp>
    <xdr:clientData/>
  </xdr:twoCellAnchor>
  <xdr:twoCellAnchor>
    <xdr:from>
      <xdr:col>13</xdr:col>
      <xdr:colOff>1943099</xdr:colOff>
      <xdr:row>42</xdr:row>
      <xdr:rowOff>38099</xdr:rowOff>
    </xdr:from>
    <xdr:to>
      <xdr:col>14</xdr:col>
      <xdr:colOff>1589313</xdr:colOff>
      <xdr:row>47</xdr:row>
      <xdr:rowOff>146957</xdr:rowOff>
    </xdr:to>
    <xdr:sp macro="" textlink="">
      <xdr:nvSpPr>
        <xdr:cNvPr id="55" name="Arrow: Right 54">
          <a:extLst>
            <a:ext uri="{FF2B5EF4-FFF2-40B4-BE49-F238E27FC236}">
              <a16:creationId xmlns:a16="http://schemas.microsoft.com/office/drawing/2014/main" id="{9D68B421-ADB0-4B51-BA39-07F893CC6A46}"/>
            </a:ext>
          </a:extLst>
        </xdr:cNvPr>
        <xdr:cNvSpPr/>
      </xdr:nvSpPr>
      <xdr:spPr>
        <a:xfrm>
          <a:off x="13944599" y="8324849"/>
          <a:ext cx="1632857" cy="106135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14. collect cup equipment</a:t>
          </a:r>
        </a:p>
      </xdr:txBody>
    </xdr:sp>
    <xdr:clientData/>
  </xdr:twoCellAnchor>
  <xdr:twoCellAnchor>
    <xdr:from>
      <xdr:col>15</xdr:col>
      <xdr:colOff>95249</xdr:colOff>
      <xdr:row>42</xdr:row>
      <xdr:rowOff>40821</xdr:rowOff>
    </xdr:from>
    <xdr:to>
      <xdr:col>15</xdr:col>
      <xdr:colOff>1728106</xdr:colOff>
      <xdr:row>47</xdr:row>
      <xdr:rowOff>149679</xdr:rowOff>
    </xdr:to>
    <xdr:sp macro="" textlink="">
      <xdr:nvSpPr>
        <xdr:cNvPr id="56" name="Arrow: Right 55">
          <a:extLst>
            <a:ext uri="{FF2B5EF4-FFF2-40B4-BE49-F238E27FC236}">
              <a16:creationId xmlns:a16="http://schemas.microsoft.com/office/drawing/2014/main" id="{ECE2D19B-39AE-411E-AD56-4EF2D620DE05}"/>
            </a:ext>
          </a:extLst>
        </xdr:cNvPr>
        <xdr:cNvSpPr/>
      </xdr:nvSpPr>
      <xdr:spPr>
        <a:xfrm>
          <a:off x="15689035" y="8327571"/>
          <a:ext cx="1632857" cy="106135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14. collect cup equipment</a:t>
          </a:r>
        </a:p>
      </xdr:txBody>
    </xdr:sp>
    <xdr:clientData/>
  </xdr:twoCellAnchor>
  <xdr:twoCellAnchor>
    <xdr:from>
      <xdr:col>15</xdr:col>
      <xdr:colOff>476249</xdr:colOff>
      <xdr:row>48</xdr:row>
      <xdr:rowOff>54427</xdr:rowOff>
    </xdr:from>
    <xdr:to>
      <xdr:col>15</xdr:col>
      <xdr:colOff>1654629</xdr:colOff>
      <xdr:row>57</xdr:row>
      <xdr:rowOff>117021</xdr:rowOff>
    </xdr:to>
    <xdr:sp macro="" textlink="">
      <xdr:nvSpPr>
        <xdr:cNvPr id="58" name="Arrow: Right 57">
          <a:extLst>
            <a:ext uri="{FF2B5EF4-FFF2-40B4-BE49-F238E27FC236}">
              <a16:creationId xmlns:a16="http://schemas.microsoft.com/office/drawing/2014/main" id="{3ABB1BAB-F95A-467F-A5AA-2219F337C350}"/>
            </a:ext>
          </a:extLst>
        </xdr:cNvPr>
        <xdr:cNvSpPr/>
      </xdr:nvSpPr>
      <xdr:spPr>
        <a:xfrm rot="5400000">
          <a:off x="15770678" y="9783534"/>
          <a:ext cx="1777094" cy="11783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15. CheckinG</a:t>
          </a:r>
        </a:p>
      </xdr:txBody>
    </xdr:sp>
    <xdr:clientData/>
  </xdr:twoCellAnchor>
  <xdr:twoCellAnchor>
    <xdr:from>
      <xdr:col>13</xdr:col>
      <xdr:colOff>1690007</xdr:colOff>
      <xdr:row>49</xdr:row>
      <xdr:rowOff>125186</xdr:rowOff>
    </xdr:from>
    <xdr:to>
      <xdr:col>15</xdr:col>
      <xdr:colOff>84363</xdr:colOff>
      <xdr:row>56</xdr:row>
      <xdr:rowOff>166007</xdr:rowOff>
    </xdr:to>
    <xdr:sp macro="" textlink="">
      <xdr:nvSpPr>
        <xdr:cNvPr id="60" name="Arrow: Left 59">
          <a:extLst>
            <a:ext uri="{FF2B5EF4-FFF2-40B4-BE49-F238E27FC236}">
              <a16:creationId xmlns:a16="http://schemas.microsoft.com/office/drawing/2014/main" id="{8E6F298C-6389-48EA-8645-B89E06BFB627}"/>
            </a:ext>
          </a:extLst>
        </xdr:cNvPr>
        <xdr:cNvSpPr/>
      </xdr:nvSpPr>
      <xdr:spPr>
        <a:xfrm>
          <a:off x="13691507" y="9745436"/>
          <a:ext cx="1986642" cy="1374321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16. Packing</a:t>
          </a:r>
        </a:p>
      </xdr:txBody>
    </xdr:sp>
    <xdr:clientData/>
  </xdr:twoCellAnchor>
  <xdr:twoCellAnchor>
    <xdr:from>
      <xdr:col>4</xdr:col>
      <xdr:colOff>170089</xdr:colOff>
      <xdr:row>43</xdr:row>
      <xdr:rowOff>136070</xdr:rowOff>
    </xdr:from>
    <xdr:to>
      <xdr:col>10</xdr:col>
      <xdr:colOff>462643</xdr:colOff>
      <xdr:row>57</xdr:row>
      <xdr:rowOff>4079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651878-E838-4396-85E3-9851E331B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0</xdr:colOff>
      <xdr:row>81</xdr:row>
      <xdr:rowOff>0</xdr:rowOff>
    </xdr:from>
    <xdr:to>
      <xdr:col>14</xdr:col>
      <xdr:colOff>343759</xdr:colOff>
      <xdr:row>101</xdr:row>
      <xdr:rowOff>76742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0FC644-018D-42C8-A2C3-76FAB719D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7893" y="15757071"/>
          <a:ext cx="6154009" cy="3886742"/>
        </a:xfrm>
        <a:prstGeom prst="rect">
          <a:avLst/>
        </a:prstGeom>
      </xdr:spPr>
    </xdr:pic>
    <xdr:clientData/>
  </xdr:twoCellAnchor>
  <xdr:twoCellAnchor>
    <xdr:from>
      <xdr:col>11</xdr:col>
      <xdr:colOff>1687286</xdr:colOff>
      <xdr:row>44</xdr:row>
      <xdr:rowOff>95250</xdr:rowOff>
    </xdr:from>
    <xdr:to>
      <xdr:col>11</xdr:col>
      <xdr:colOff>2149929</xdr:colOff>
      <xdr:row>44</xdr:row>
      <xdr:rowOff>95251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D95BF50C-BE37-46A9-A24D-399C64E2A590}"/>
            </a:ext>
          </a:extLst>
        </xdr:cNvPr>
        <xdr:cNvCxnSpPr/>
      </xdr:nvCxnSpPr>
      <xdr:spPr>
        <a:xfrm flipH="1" flipV="1">
          <a:off x="9865179" y="8763000"/>
          <a:ext cx="462643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1839686</xdr:colOff>
      <xdr:row>45</xdr:row>
      <xdr:rowOff>57150</xdr:rowOff>
    </xdr:from>
    <xdr:to>
      <xdr:col>11</xdr:col>
      <xdr:colOff>2302329</xdr:colOff>
      <xdr:row>45</xdr:row>
      <xdr:rowOff>57151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ADE944E1-13E5-4CDF-8B59-9CA4822B64E3}"/>
            </a:ext>
          </a:extLst>
        </xdr:cNvPr>
        <xdr:cNvCxnSpPr/>
      </xdr:nvCxnSpPr>
      <xdr:spPr>
        <a:xfrm flipH="1" flipV="1">
          <a:off x="10017579" y="8915400"/>
          <a:ext cx="462643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29936</xdr:colOff>
      <xdr:row>59</xdr:row>
      <xdr:rowOff>111579</xdr:rowOff>
    </xdr:from>
    <xdr:to>
      <xdr:col>14</xdr:col>
      <xdr:colOff>492579</xdr:colOff>
      <xdr:row>59</xdr:row>
      <xdr:rowOff>111580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9E28EF96-A5E8-45EA-A71C-49F0ABAA44D7}"/>
            </a:ext>
          </a:extLst>
        </xdr:cNvPr>
        <xdr:cNvCxnSpPr/>
      </xdr:nvCxnSpPr>
      <xdr:spPr>
        <a:xfrm flipH="1" flipV="1">
          <a:off x="14018079" y="11650436"/>
          <a:ext cx="462643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64</xdr:row>
      <xdr:rowOff>19051</xdr:rowOff>
    </xdr:from>
    <xdr:to>
      <xdr:col>14</xdr:col>
      <xdr:colOff>481693</xdr:colOff>
      <xdr:row>64</xdr:row>
      <xdr:rowOff>19052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A1586D8D-B779-46F8-86BC-0C40013E3C2E}"/>
            </a:ext>
          </a:extLst>
        </xdr:cNvPr>
        <xdr:cNvCxnSpPr/>
      </xdr:nvCxnSpPr>
      <xdr:spPr>
        <a:xfrm flipH="1" flipV="1">
          <a:off x="14007193" y="12510408"/>
          <a:ext cx="462643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1981199</xdr:colOff>
      <xdr:row>68</xdr:row>
      <xdr:rowOff>198666</xdr:rowOff>
    </xdr:from>
    <xdr:to>
      <xdr:col>14</xdr:col>
      <xdr:colOff>457199</xdr:colOff>
      <xdr:row>68</xdr:row>
      <xdr:rowOff>198667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7A67C6BE-0803-4FC4-8B48-D77902145C2A}"/>
            </a:ext>
          </a:extLst>
        </xdr:cNvPr>
        <xdr:cNvCxnSpPr/>
      </xdr:nvCxnSpPr>
      <xdr:spPr>
        <a:xfrm flipH="1" flipV="1">
          <a:off x="13982699" y="13465630"/>
          <a:ext cx="462643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1970314</xdr:colOff>
      <xdr:row>72</xdr:row>
      <xdr:rowOff>106138</xdr:rowOff>
    </xdr:from>
    <xdr:to>
      <xdr:col>14</xdr:col>
      <xdr:colOff>446314</xdr:colOff>
      <xdr:row>72</xdr:row>
      <xdr:rowOff>106139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931077AB-2705-44FF-8733-452161C26499}"/>
            </a:ext>
          </a:extLst>
        </xdr:cNvPr>
        <xdr:cNvCxnSpPr/>
      </xdr:nvCxnSpPr>
      <xdr:spPr>
        <a:xfrm flipH="1" flipV="1">
          <a:off x="13971814" y="14148709"/>
          <a:ext cx="462643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492578</xdr:colOff>
      <xdr:row>63</xdr:row>
      <xdr:rowOff>179614</xdr:rowOff>
    </xdr:from>
    <xdr:to>
      <xdr:col>14</xdr:col>
      <xdr:colOff>503464</xdr:colOff>
      <xdr:row>66</xdr:row>
      <xdr:rowOff>0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C6791753-474B-4140-A831-B50932E0B9EF}"/>
            </a:ext>
          </a:extLst>
        </xdr:cNvPr>
        <xdr:cNvCxnSpPr/>
      </xdr:nvCxnSpPr>
      <xdr:spPr>
        <a:xfrm>
          <a:off x="14480721" y="12480471"/>
          <a:ext cx="10886" cy="4054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451757</xdr:colOff>
      <xdr:row>71</xdr:row>
      <xdr:rowOff>125185</xdr:rowOff>
    </xdr:from>
    <xdr:to>
      <xdr:col>14</xdr:col>
      <xdr:colOff>465364</xdr:colOff>
      <xdr:row>75</xdr:row>
      <xdr:rowOff>57150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AD8B3543-0E88-4CF2-9B8C-643B0DC86EB3}"/>
            </a:ext>
          </a:extLst>
        </xdr:cNvPr>
        <xdr:cNvCxnSpPr/>
      </xdr:nvCxnSpPr>
      <xdr:spPr>
        <a:xfrm>
          <a:off x="14439900" y="13977256"/>
          <a:ext cx="13607" cy="6939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651062</xdr:colOff>
      <xdr:row>114</xdr:row>
      <xdr:rowOff>20731</xdr:rowOff>
    </xdr:from>
    <xdr:to>
      <xdr:col>5</xdr:col>
      <xdr:colOff>1027867</xdr:colOff>
      <xdr:row>118</xdr:row>
      <xdr:rowOff>163732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F688B3-5699-47DF-8E40-347C98F2D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32912" y="27567031"/>
          <a:ext cx="2062730" cy="905001"/>
        </a:xfrm>
        <a:prstGeom prst="rect">
          <a:avLst/>
        </a:prstGeom>
      </xdr:spPr>
    </xdr:pic>
    <xdr:clientData/>
  </xdr:twoCellAnchor>
  <xdr:absoluteAnchor>
    <xdr:pos x="11273117" y="3597087"/>
    <xdr:ext cx="6645089" cy="3115237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92872B-C22F-43E6-A3A9-2589BC6091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11206</xdr:colOff>
      <xdr:row>18</xdr:row>
      <xdr:rowOff>33617</xdr:rowOff>
    </xdr:from>
    <xdr:to>
      <xdr:col>10</xdr:col>
      <xdr:colOff>257736</xdr:colOff>
      <xdr:row>30</xdr:row>
      <xdr:rowOff>67234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50CE8BA-4677-4088-9DAD-723D87D70113}"/>
            </a:ext>
          </a:extLst>
        </xdr:cNvPr>
        <xdr:cNvSpPr/>
      </xdr:nvSpPr>
      <xdr:spPr>
        <a:xfrm>
          <a:off x="11284324" y="3630705"/>
          <a:ext cx="3978088" cy="3092823"/>
        </a:xfrm>
        <a:prstGeom prst="rect">
          <a:avLst/>
        </a:prstGeom>
        <a:noFill/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179294</xdr:rowOff>
    </xdr:from>
    <xdr:to>
      <xdr:col>8</xdr:col>
      <xdr:colOff>0</xdr:colOff>
      <xdr:row>19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752A52-CBE3-4F98-862F-C3A4987BC1EC}"/>
            </a:ext>
          </a:extLst>
        </xdr:cNvPr>
        <xdr:cNvCxnSpPr/>
      </xdr:nvCxnSpPr>
      <xdr:spPr>
        <a:xfrm>
          <a:off x="1479176" y="3238500"/>
          <a:ext cx="4616824" cy="11206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347382</xdr:colOff>
      <xdr:row>12</xdr:row>
      <xdr:rowOff>22412</xdr:rowOff>
    </xdr:from>
    <xdr:to>
      <xdr:col>6</xdr:col>
      <xdr:colOff>324970</xdr:colOff>
      <xdr:row>18</xdr:row>
      <xdr:rowOff>156882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1A4F31D-566E-4813-810A-76DE70805079}"/>
            </a:ext>
          </a:extLst>
        </xdr:cNvPr>
        <xdr:cNvCxnSpPr/>
      </xdr:nvCxnSpPr>
      <xdr:spPr>
        <a:xfrm>
          <a:off x="5479676" y="2308412"/>
          <a:ext cx="773206" cy="128867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286870</xdr:colOff>
      <xdr:row>12</xdr:row>
      <xdr:rowOff>17930</xdr:rowOff>
    </xdr:from>
    <xdr:to>
      <xdr:col>4</xdr:col>
      <xdr:colOff>398929</xdr:colOff>
      <xdr:row>18</xdr:row>
      <xdr:rowOff>152400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07EE433-9965-4313-A097-2C6AC98D40AA}"/>
            </a:ext>
          </a:extLst>
        </xdr:cNvPr>
        <xdr:cNvCxnSpPr/>
      </xdr:nvCxnSpPr>
      <xdr:spPr>
        <a:xfrm>
          <a:off x="3727076" y="2303930"/>
          <a:ext cx="773206" cy="128867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428065</xdr:colOff>
      <xdr:row>12</xdr:row>
      <xdr:rowOff>24653</xdr:rowOff>
    </xdr:from>
    <xdr:to>
      <xdr:col>2</xdr:col>
      <xdr:colOff>215153</xdr:colOff>
      <xdr:row>18</xdr:row>
      <xdr:rowOff>159123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217A689-8BD2-42EF-9F83-68B6BC984514}"/>
            </a:ext>
          </a:extLst>
        </xdr:cNvPr>
        <xdr:cNvCxnSpPr/>
      </xdr:nvCxnSpPr>
      <xdr:spPr>
        <a:xfrm>
          <a:off x="1907241" y="2310653"/>
          <a:ext cx="773206" cy="128867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515471</xdr:colOff>
      <xdr:row>19</xdr:row>
      <xdr:rowOff>33618</xdr:rowOff>
    </xdr:from>
    <xdr:to>
      <xdr:col>5</xdr:col>
      <xdr:colOff>302559</xdr:colOff>
      <xdr:row>25</xdr:row>
      <xdr:rowOff>168088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7E7EDA4-68EA-4754-940C-5684096B7D88}"/>
            </a:ext>
          </a:extLst>
        </xdr:cNvPr>
        <xdr:cNvCxnSpPr/>
      </xdr:nvCxnSpPr>
      <xdr:spPr>
        <a:xfrm flipV="1">
          <a:off x="4616824" y="3664324"/>
          <a:ext cx="818029" cy="128867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387725</xdr:colOff>
      <xdr:row>19</xdr:row>
      <xdr:rowOff>40341</xdr:rowOff>
    </xdr:from>
    <xdr:to>
      <xdr:col>3</xdr:col>
      <xdr:colOff>230842</xdr:colOff>
      <xdr:row>25</xdr:row>
      <xdr:rowOff>174811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D32530A-937D-4260-84B4-DD294DE6EBB5}"/>
            </a:ext>
          </a:extLst>
        </xdr:cNvPr>
        <xdr:cNvCxnSpPr/>
      </xdr:nvCxnSpPr>
      <xdr:spPr>
        <a:xfrm flipV="1">
          <a:off x="2853019" y="3671047"/>
          <a:ext cx="818029" cy="128867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11206</xdr:colOff>
      <xdr:row>16</xdr:row>
      <xdr:rowOff>134470</xdr:rowOff>
    </xdr:from>
    <xdr:to>
      <xdr:col>10</xdr:col>
      <xdr:colOff>257735</xdr:colOff>
      <xdr:row>21</xdr:row>
      <xdr:rowOff>112058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10DB436-99DF-4563-B3A9-8B2B8ED6122A}"/>
            </a:ext>
          </a:extLst>
        </xdr:cNvPr>
        <xdr:cNvSpPr/>
      </xdr:nvSpPr>
      <xdr:spPr>
        <a:xfrm>
          <a:off x="11508441" y="3182470"/>
          <a:ext cx="2095500" cy="952500"/>
        </a:xfrm>
        <a:prstGeom prst="rect">
          <a:avLst/>
        </a:prstGeom>
        <a:ln w="762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D" sz="1100">
              <a:solidFill>
                <a:srgbClr val="FF0000"/>
              </a:solidFill>
            </a:rPr>
            <a:t>Some defects pass  through JC’s quality control system</a:t>
          </a:r>
        </a:p>
      </xdr:txBody>
    </xdr:sp>
    <xdr:clientData/>
  </xdr:twoCellAnchor>
  <xdr:twoCellAnchor>
    <xdr:from>
      <xdr:col>5</xdr:col>
      <xdr:colOff>593912</xdr:colOff>
      <xdr:row>12</xdr:row>
      <xdr:rowOff>179294</xdr:rowOff>
    </xdr:from>
    <xdr:to>
      <xdr:col>8</xdr:col>
      <xdr:colOff>526677</xdr:colOff>
      <xdr:row>13</xdr:row>
      <xdr:rowOff>22412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511208C-2A5C-4D92-BB17-254CBF3B07DC}"/>
            </a:ext>
          </a:extLst>
        </xdr:cNvPr>
        <xdr:cNvCxnSpPr/>
      </xdr:nvCxnSpPr>
      <xdr:spPr>
        <a:xfrm flipH="1" flipV="1">
          <a:off x="8774206" y="2465294"/>
          <a:ext cx="3249706" cy="336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1030941</xdr:colOff>
      <xdr:row>14</xdr:row>
      <xdr:rowOff>179294</xdr:rowOff>
    </xdr:from>
    <xdr:to>
      <xdr:col>7</xdr:col>
      <xdr:colOff>212912</xdr:colOff>
      <xdr:row>15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2D772B99-B91C-4362-A42D-718BB6120B49}"/>
            </a:ext>
          </a:extLst>
        </xdr:cNvPr>
        <xdr:cNvCxnSpPr/>
      </xdr:nvCxnSpPr>
      <xdr:spPr>
        <a:xfrm flipH="1">
          <a:off x="9211235" y="2846294"/>
          <a:ext cx="1647265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1512794</xdr:colOff>
      <xdr:row>17</xdr:row>
      <xdr:rowOff>22412</xdr:rowOff>
    </xdr:from>
    <xdr:to>
      <xdr:col>7</xdr:col>
      <xdr:colOff>123265</xdr:colOff>
      <xdr:row>17</xdr:row>
      <xdr:rowOff>22412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5259640-1536-4230-B42A-8C3442A3CE5E}"/>
            </a:ext>
          </a:extLst>
        </xdr:cNvPr>
        <xdr:cNvCxnSpPr/>
      </xdr:nvCxnSpPr>
      <xdr:spPr>
        <a:xfrm flipH="1">
          <a:off x="9693088" y="3272118"/>
          <a:ext cx="107576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56030</xdr:colOff>
      <xdr:row>17</xdr:row>
      <xdr:rowOff>11206</xdr:rowOff>
    </xdr:from>
    <xdr:to>
      <xdr:col>5</xdr:col>
      <xdr:colOff>1400735</xdr:colOff>
      <xdr:row>17</xdr:row>
      <xdr:rowOff>22412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559166E-1DBA-448C-8CCC-7B49B8BF16F8}"/>
            </a:ext>
          </a:extLst>
        </xdr:cNvPr>
        <xdr:cNvCxnSpPr/>
      </xdr:nvCxnSpPr>
      <xdr:spPr>
        <a:xfrm flipV="1">
          <a:off x="8236324" y="3260912"/>
          <a:ext cx="1344705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100853</xdr:colOff>
      <xdr:row>14</xdr:row>
      <xdr:rowOff>179294</xdr:rowOff>
    </xdr:from>
    <xdr:to>
      <xdr:col>5</xdr:col>
      <xdr:colOff>963706</xdr:colOff>
      <xdr:row>15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ADA3CB8D-4610-4C93-A3E7-D07564B2196F}"/>
            </a:ext>
          </a:extLst>
        </xdr:cNvPr>
        <xdr:cNvCxnSpPr/>
      </xdr:nvCxnSpPr>
      <xdr:spPr>
        <a:xfrm flipV="1">
          <a:off x="6062382" y="2846294"/>
          <a:ext cx="3081618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</xdr:row>
      <xdr:rowOff>179294</xdr:rowOff>
    </xdr:from>
    <xdr:to>
      <xdr:col>5</xdr:col>
      <xdr:colOff>526677</xdr:colOff>
      <xdr:row>13</xdr:row>
      <xdr:rowOff>11206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49B0EEC-0178-40D5-B9CB-DF5E630593CC}"/>
            </a:ext>
          </a:extLst>
        </xdr:cNvPr>
        <xdr:cNvCxnSpPr/>
      </xdr:nvCxnSpPr>
      <xdr:spPr>
        <a:xfrm>
          <a:off x="5961529" y="2465294"/>
          <a:ext cx="2745442" cy="22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100853</xdr:colOff>
      <xdr:row>16</xdr:row>
      <xdr:rowOff>11206</xdr:rowOff>
    </xdr:from>
    <xdr:to>
      <xdr:col>3</xdr:col>
      <xdr:colOff>1389530</xdr:colOff>
      <xdr:row>16</xdr:row>
      <xdr:rowOff>11206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07E1844-308C-4E07-844D-82C63196E877}"/>
            </a:ext>
          </a:extLst>
        </xdr:cNvPr>
        <xdr:cNvCxnSpPr/>
      </xdr:nvCxnSpPr>
      <xdr:spPr>
        <a:xfrm>
          <a:off x="2700618" y="3059206"/>
          <a:ext cx="274544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11206</xdr:colOff>
      <xdr:row>17</xdr:row>
      <xdr:rowOff>179294</xdr:rowOff>
    </xdr:from>
    <xdr:to>
      <xdr:col>4</xdr:col>
      <xdr:colOff>89647</xdr:colOff>
      <xdr:row>18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993A7E3E-2735-467D-8E69-92BE54E29F6A}"/>
            </a:ext>
          </a:extLst>
        </xdr:cNvPr>
        <xdr:cNvCxnSpPr/>
      </xdr:nvCxnSpPr>
      <xdr:spPr>
        <a:xfrm flipV="1">
          <a:off x="4067735" y="3429000"/>
          <a:ext cx="1983441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33618</xdr:colOff>
      <xdr:row>13</xdr:row>
      <xdr:rowOff>168088</xdr:rowOff>
    </xdr:from>
    <xdr:to>
      <xdr:col>1</xdr:col>
      <xdr:colOff>649942</xdr:colOff>
      <xdr:row>14</xdr:row>
      <xdr:rowOff>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CD2B0BC-F8B7-46DC-9186-54A13E1A6EBB}"/>
            </a:ext>
          </a:extLst>
        </xdr:cNvPr>
        <xdr:cNvCxnSpPr/>
      </xdr:nvCxnSpPr>
      <xdr:spPr>
        <a:xfrm>
          <a:off x="33618" y="2644588"/>
          <a:ext cx="2095500" cy="22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21</xdr:row>
      <xdr:rowOff>0</xdr:rowOff>
    </xdr:from>
    <xdr:to>
      <xdr:col>2</xdr:col>
      <xdr:colOff>1344706</xdr:colOff>
      <xdr:row>21</xdr:row>
      <xdr:rowOff>22412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9C77B86C-63C1-47A1-A3C9-13F1F9A434A6}"/>
            </a:ext>
          </a:extLst>
        </xdr:cNvPr>
        <xdr:cNvCxnSpPr/>
      </xdr:nvCxnSpPr>
      <xdr:spPr>
        <a:xfrm flipV="1">
          <a:off x="1479176" y="4022912"/>
          <a:ext cx="2465295" cy="22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44824</xdr:colOff>
      <xdr:row>24</xdr:row>
      <xdr:rowOff>11206</xdr:rowOff>
    </xdr:from>
    <xdr:to>
      <xdr:col>2</xdr:col>
      <xdr:colOff>717176</xdr:colOff>
      <xdr:row>24</xdr:row>
      <xdr:rowOff>22412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14FA234D-F907-4D37-91A8-82BC166A3B16}"/>
            </a:ext>
          </a:extLst>
        </xdr:cNvPr>
        <xdr:cNvCxnSpPr/>
      </xdr:nvCxnSpPr>
      <xdr:spPr>
        <a:xfrm flipV="1">
          <a:off x="1524000" y="4605618"/>
          <a:ext cx="1792941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1445559</xdr:colOff>
      <xdr:row>21</xdr:row>
      <xdr:rowOff>0</xdr:rowOff>
    </xdr:from>
    <xdr:to>
      <xdr:col>4</xdr:col>
      <xdr:colOff>123265</xdr:colOff>
      <xdr:row>21</xdr:row>
      <xdr:rowOff>33617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2AD51AC-41A2-4CC0-BE33-53315FAE06A6}"/>
            </a:ext>
          </a:extLst>
        </xdr:cNvPr>
        <xdr:cNvCxnSpPr/>
      </xdr:nvCxnSpPr>
      <xdr:spPr>
        <a:xfrm flipH="1" flipV="1">
          <a:off x="4045324" y="4022912"/>
          <a:ext cx="2039470" cy="336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1030941</xdr:colOff>
      <xdr:row>23</xdr:row>
      <xdr:rowOff>11206</xdr:rowOff>
    </xdr:from>
    <xdr:to>
      <xdr:col>4</xdr:col>
      <xdr:colOff>44824</xdr:colOff>
      <xdr:row>23</xdr:row>
      <xdr:rowOff>11206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B0355B69-BB32-411B-BEE1-EB148BDE1B4C}"/>
            </a:ext>
          </a:extLst>
        </xdr:cNvPr>
        <xdr:cNvCxnSpPr/>
      </xdr:nvCxnSpPr>
      <xdr:spPr>
        <a:xfrm flipH="1">
          <a:off x="3630706" y="4415118"/>
          <a:ext cx="237564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22412</xdr:colOff>
      <xdr:row>25</xdr:row>
      <xdr:rowOff>22411</xdr:rowOff>
    </xdr:from>
    <xdr:to>
      <xdr:col>2</xdr:col>
      <xdr:colOff>537882</xdr:colOff>
      <xdr:row>25</xdr:row>
      <xdr:rowOff>33617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8F99BA23-B8DB-40D8-88A3-E87C6B87C37E}"/>
            </a:ext>
          </a:extLst>
        </xdr:cNvPr>
        <xdr:cNvCxnSpPr/>
      </xdr:nvCxnSpPr>
      <xdr:spPr>
        <a:xfrm>
          <a:off x="1501588" y="4807323"/>
          <a:ext cx="1636059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2017059</xdr:colOff>
      <xdr:row>21</xdr:row>
      <xdr:rowOff>0</xdr:rowOff>
    </xdr:from>
    <xdr:to>
      <xdr:col>6</xdr:col>
      <xdr:colOff>739588</xdr:colOff>
      <xdr:row>21</xdr:row>
      <xdr:rowOff>22412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C45BD19A-8D99-4C9C-BC05-3D716D6B17C2}"/>
            </a:ext>
          </a:extLst>
        </xdr:cNvPr>
        <xdr:cNvCxnSpPr/>
      </xdr:nvCxnSpPr>
      <xdr:spPr>
        <a:xfrm flipH="1" flipV="1">
          <a:off x="7978588" y="4022912"/>
          <a:ext cx="2498912" cy="22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1378324</xdr:colOff>
      <xdr:row>22</xdr:row>
      <xdr:rowOff>179294</xdr:rowOff>
    </xdr:from>
    <xdr:to>
      <xdr:col>6</xdr:col>
      <xdr:colOff>78441</xdr:colOff>
      <xdr:row>23</xdr:row>
      <xdr:rowOff>22412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9D440DFE-790A-4ECF-B950-90896745757E}"/>
            </a:ext>
          </a:extLst>
        </xdr:cNvPr>
        <xdr:cNvCxnSpPr/>
      </xdr:nvCxnSpPr>
      <xdr:spPr>
        <a:xfrm flipH="1">
          <a:off x="7339853" y="4392706"/>
          <a:ext cx="2476500" cy="336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840442</xdr:colOff>
      <xdr:row>24</xdr:row>
      <xdr:rowOff>179294</xdr:rowOff>
    </xdr:from>
    <xdr:to>
      <xdr:col>6</xdr:col>
      <xdr:colOff>224117</xdr:colOff>
      <xdr:row>24</xdr:row>
      <xdr:rowOff>179294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200A0531-26E9-4F06-9D70-D33CB2C2F52C}"/>
            </a:ext>
          </a:extLst>
        </xdr:cNvPr>
        <xdr:cNvCxnSpPr/>
      </xdr:nvCxnSpPr>
      <xdr:spPr>
        <a:xfrm flipH="1">
          <a:off x="6801971" y="4773706"/>
          <a:ext cx="316005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661147</xdr:colOff>
      <xdr:row>25</xdr:row>
      <xdr:rowOff>100853</xdr:rowOff>
    </xdr:from>
    <xdr:to>
      <xdr:col>6</xdr:col>
      <xdr:colOff>33617</xdr:colOff>
      <xdr:row>26</xdr:row>
      <xdr:rowOff>11206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CAB1D0ED-5E7C-49BE-911E-C4CDC398CEBB}"/>
            </a:ext>
          </a:extLst>
        </xdr:cNvPr>
        <xdr:cNvCxnSpPr/>
      </xdr:nvCxnSpPr>
      <xdr:spPr>
        <a:xfrm flipH="1" flipV="1">
          <a:off x="6622676" y="4885765"/>
          <a:ext cx="3148853" cy="100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862855</xdr:colOff>
      <xdr:row>13</xdr:row>
      <xdr:rowOff>179294</xdr:rowOff>
    </xdr:from>
    <xdr:to>
      <xdr:col>9</xdr:col>
      <xdr:colOff>22412</xdr:colOff>
      <xdr:row>14</xdr:row>
      <xdr:rowOff>11207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66C4EBE7-2B21-4FF3-81F6-6DC71CB1D0CC}"/>
            </a:ext>
          </a:extLst>
        </xdr:cNvPr>
        <xdr:cNvCxnSpPr/>
      </xdr:nvCxnSpPr>
      <xdr:spPr>
        <a:xfrm flipH="1">
          <a:off x="9043149" y="2655794"/>
          <a:ext cx="3272116" cy="224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726702</xdr:colOff>
      <xdr:row>24</xdr:row>
      <xdr:rowOff>0</xdr:rowOff>
    </xdr:from>
    <xdr:to>
      <xdr:col>4</xdr:col>
      <xdr:colOff>67236</xdr:colOff>
      <xdr:row>24</xdr:row>
      <xdr:rowOff>11206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31CB38B7-2245-4F73-A5D2-28FF6B228077}"/>
            </a:ext>
          </a:extLst>
        </xdr:cNvPr>
        <xdr:cNvCxnSpPr/>
      </xdr:nvCxnSpPr>
      <xdr:spPr>
        <a:xfrm flipH="1" flipV="1">
          <a:off x="3326467" y="4594412"/>
          <a:ext cx="2702298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18</xdr:row>
      <xdr:rowOff>6724</xdr:rowOff>
    </xdr:from>
    <xdr:to>
      <xdr:col>6</xdr:col>
      <xdr:colOff>163605</xdr:colOff>
      <xdr:row>18</xdr:row>
      <xdr:rowOff>44823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A34B276D-A4F3-465A-9980-78E7D9E8A316}"/>
            </a:ext>
          </a:extLst>
        </xdr:cNvPr>
        <xdr:cNvCxnSpPr/>
      </xdr:nvCxnSpPr>
      <xdr:spPr>
        <a:xfrm flipV="1">
          <a:off x="8258735" y="3446930"/>
          <a:ext cx="1642782" cy="38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1340226</xdr:colOff>
      <xdr:row>15</xdr:row>
      <xdr:rowOff>186018</xdr:rowOff>
    </xdr:from>
    <xdr:to>
      <xdr:col>9</xdr:col>
      <xdr:colOff>499783</xdr:colOff>
      <xdr:row>16</xdr:row>
      <xdr:rowOff>17931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570FFDD7-07D6-4FC6-B4A1-2B095E4334CB}"/>
            </a:ext>
          </a:extLst>
        </xdr:cNvPr>
        <xdr:cNvCxnSpPr/>
      </xdr:nvCxnSpPr>
      <xdr:spPr>
        <a:xfrm flipH="1">
          <a:off x="9520520" y="3043518"/>
          <a:ext cx="3272116" cy="224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28014</xdr:colOff>
      <xdr:row>69</xdr:row>
      <xdr:rowOff>113179</xdr:rowOff>
    </xdr:from>
    <xdr:to>
      <xdr:col>11</xdr:col>
      <xdr:colOff>240926</xdr:colOff>
      <xdr:row>83</xdr:row>
      <xdr:rowOff>77320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8781534-4EEF-42E9-A70B-16EFF8203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1406338</xdr:colOff>
      <xdr:row>83</xdr:row>
      <xdr:rowOff>101973</xdr:rowOff>
    </xdr:from>
    <xdr:to>
      <xdr:col>11</xdr:col>
      <xdr:colOff>61632</xdr:colOff>
      <xdr:row>97</xdr:row>
      <xdr:rowOff>178173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FEDA826D-4F08-4EA9-9426-D01C5C33B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57431</xdr:colOff>
      <xdr:row>98</xdr:row>
      <xdr:rowOff>190221</xdr:rowOff>
    </xdr:from>
    <xdr:to>
      <xdr:col>11</xdr:col>
      <xdr:colOff>260537</xdr:colOff>
      <xdr:row>113</xdr:row>
      <xdr:rowOff>75921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BFC2D4AE-167E-43B2-9F3D-ACE89394F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1154206</xdr:colOff>
      <xdr:row>108</xdr:row>
      <xdr:rowOff>113178</xdr:rowOff>
    </xdr:from>
    <xdr:to>
      <xdr:col>4</xdr:col>
      <xdr:colOff>705971</xdr:colOff>
      <xdr:row>126</xdr:row>
      <xdr:rowOff>67235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2B42D7E9-B4EE-4D25-BF7F-80BFFC833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352425</xdr:colOff>
      <xdr:row>0</xdr:row>
      <xdr:rowOff>28575</xdr:rowOff>
    </xdr:from>
    <xdr:ext cx="4304665" cy="2238375"/>
    <xdr:grpSp>
      <xdr:nvGrpSpPr>
        <xdr:cNvPr id="2" name="Group 5">
          <a:extLst>
            <a:ext uri="{FF2B5EF4-FFF2-40B4-BE49-F238E27FC236}">
              <a16:creationId xmlns:a16="http://schemas.microsoft.com/office/drawing/2014/main" id="{35D82F50-9D33-468E-8BF2-4104EE6A4A2A}"/>
            </a:ext>
          </a:extLst>
        </xdr:cNvPr>
        <xdr:cNvGrpSpPr/>
      </xdr:nvGrpSpPr>
      <xdr:grpSpPr>
        <a:xfrm>
          <a:off x="8001000" y="28575"/>
          <a:ext cx="4304665" cy="2238375"/>
          <a:chOff x="0" y="0"/>
          <a:chExt cx="4304665" cy="2238375"/>
        </a:xfrm>
      </xdr:grpSpPr>
      <xdr:pic>
        <xdr:nvPicPr>
          <xdr:cNvPr id="3" name="image4.jpeg">
            <a:extLst>
              <a:ext uri="{FF2B5EF4-FFF2-40B4-BE49-F238E27FC236}">
                <a16:creationId xmlns:a16="http://schemas.microsoft.com/office/drawing/2014/main" id="{8728A3A0-2204-4F40-90F4-53D5E8FD97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5039"/>
            <a:ext cx="4304399" cy="2083081"/>
          </a:xfrm>
          <a:prstGeom prst="rect">
            <a:avLst/>
          </a:prstGeom>
        </xdr:spPr>
      </xdr:pic>
      <xdr:pic>
        <xdr:nvPicPr>
          <xdr:cNvPr id="4" name="image5.png">
            <a:extLst>
              <a:ext uri="{FF2B5EF4-FFF2-40B4-BE49-F238E27FC236}">
                <a16:creationId xmlns:a16="http://schemas.microsoft.com/office/drawing/2014/main" id="{F8E1A64C-F464-4786-9046-8DAA9B277F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1652" y="0"/>
            <a:ext cx="466725" cy="428625"/>
          </a:xfrm>
          <a:prstGeom prst="rect">
            <a:avLst/>
          </a:prstGeom>
        </xdr:spPr>
      </xdr:pic>
    </xdr:grpSp>
    <xdr:clientData/>
  </xdr:oneCellAnchor>
  <xdr:oneCellAnchor>
    <xdr:from>
      <xdr:col>9</xdr:col>
      <xdr:colOff>342900</xdr:colOff>
      <xdr:row>9</xdr:row>
      <xdr:rowOff>771525</xdr:rowOff>
    </xdr:from>
    <xdr:ext cx="3518048" cy="1792859"/>
    <xdr:pic>
      <xdr:nvPicPr>
        <xdr:cNvPr id="5" name="image3.png">
          <a:extLst>
            <a:ext uri="{FF2B5EF4-FFF2-40B4-BE49-F238E27FC236}">
              <a16:creationId xmlns:a16="http://schemas.microsoft.com/office/drawing/2014/main" id="{62C652FE-2985-424B-B955-764934ABF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850" y="2486025"/>
          <a:ext cx="3518048" cy="1792859"/>
        </a:xfrm>
        <a:prstGeom prst="rect">
          <a:avLst/>
        </a:prstGeom>
      </xdr:spPr>
    </xdr:pic>
    <xdr:clientData/>
  </xdr:oneCellAnchor>
  <xdr:twoCellAnchor editAs="oneCell">
    <xdr:from>
      <xdr:col>5</xdr:col>
      <xdr:colOff>390525</xdr:colOff>
      <xdr:row>27</xdr:row>
      <xdr:rowOff>38100</xdr:rowOff>
    </xdr:from>
    <xdr:to>
      <xdr:col>15</xdr:col>
      <xdr:colOff>448534</xdr:colOff>
      <xdr:row>43</xdr:row>
      <xdr:rowOff>76742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7B01B-5F64-4AB1-9EED-880E97D9E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10300" y="5372100"/>
          <a:ext cx="6154009" cy="38867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UKUN/Downloads/pareto_ch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_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eto Chart"/>
      <sheetName val="_data"/>
    </sheetNames>
    <sheetDataSet>
      <sheetData sheetId="0" refreshError="1"/>
      <sheetData sheetId="1">
        <row r="3">
          <cell r="D3">
            <v>3930.01</v>
          </cell>
          <cell r="E3" t="str">
            <v>1. The Paper cup leaks</v>
          </cell>
          <cell r="I3">
            <v>0.29981690570643882</v>
          </cell>
        </row>
        <row r="4">
          <cell r="D4">
            <v>3004.04</v>
          </cell>
          <cell r="E4" t="str">
            <v>4. Cup is easily out of order</v>
          </cell>
          <cell r="I4">
            <v>0.52898992981385418</v>
          </cell>
        </row>
        <row r="5">
          <cell r="D5">
            <v>2626.03</v>
          </cell>
          <cell r="E5" t="str">
            <v>3. Packaging seal is broken down</v>
          </cell>
          <cell r="I5">
            <v>0.72932560268538305</v>
          </cell>
        </row>
        <row r="6">
          <cell r="D6">
            <v>2308.02</v>
          </cell>
          <cell r="E6" t="str">
            <v>2. Wrong item production</v>
          </cell>
          <cell r="I6">
            <v>0.90540128166005496</v>
          </cell>
        </row>
        <row r="7">
          <cell r="D7">
            <v>1240.05</v>
          </cell>
          <cell r="E7" t="str">
            <v>5. Bent cup</v>
          </cell>
          <cell r="I7">
            <v>1</v>
          </cell>
        </row>
        <row r="8">
          <cell r="D8">
            <v>0.1</v>
          </cell>
          <cell r="E8">
            <v>0</v>
          </cell>
          <cell r="I8">
            <v>1</v>
          </cell>
        </row>
        <row r="9">
          <cell r="D9">
            <v>0.09</v>
          </cell>
          <cell r="E9">
            <v>0</v>
          </cell>
          <cell r="I9">
            <v>1</v>
          </cell>
        </row>
        <row r="10">
          <cell r="D10">
            <v>0.08</v>
          </cell>
          <cell r="E10">
            <v>0</v>
          </cell>
          <cell r="I10">
            <v>1</v>
          </cell>
        </row>
        <row r="11">
          <cell r="D11">
            <v>7.0000000000000007E-2</v>
          </cell>
          <cell r="E11">
            <v>0</v>
          </cell>
          <cell r="I11">
            <v>1</v>
          </cell>
        </row>
        <row r="12">
          <cell r="D12">
            <v>0.06</v>
          </cell>
          <cell r="E12">
            <v>0</v>
          </cell>
          <cell r="I1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A04AD-D113-4AF0-9392-6CBCB9CCE92E}">
  <dimension ref="A1:U84"/>
  <sheetViews>
    <sheetView zoomScale="70" zoomScaleNormal="70" workbookViewId="0">
      <selection sqref="A1:A6"/>
    </sheetView>
  </sheetViews>
  <sheetFormatPr defaultRowHeight="15" x14ac:dyDescent="0.25"/>
  <cols>
    <col min="1" max="1" width="30.85546875" customWidth="1"/>
    <col min="12" max="12" width="34.7109375" customWidth="1"/>
    <col min="13" max="13" width="22.5703125" customWidth="1"/>
    <col min="14" max="14" width="29.7109375" customWidth="1"/>
    <col min="15" max="15" width="24" customWidth="1"/>
    <col min="16" max="16" width="28.42578125" customWidth="1"/>
    <col min="17" max="17" width="29" customWidth="1"/>
    <col min="19" max="19" width="25.28515625" customWidth="1"/>
    <col min="21" max="21" width="23.28515625" customWidth="1"/>
  </cols>
  <sheetData>
    <row r="1" spans="1:18" x14ac:dyDescent="0.25">
      <c r="A1" t="s">
        <v>0</v>
      </c>
    </row>
    <row r="2" spans="1:18" x14ac:dyDescent="0.25">
      <c r="A2" t="s">
        <v>1</v>
      </c>
    </row>
    <row r="3" spans="1:18" x14ac:dyDescent="0.25">
      <c r="A3" t="s">
        <v>4</v>
      </c>
    </row>
    <row r="5" spans="1:18" x14ac:dyDescent="0.25">
      <c r="A5" t="s">
        <v>2</v>
      </c>
    </row>
    <row r="6" spans="1:18" x14ac:dyDescent="0.25">
      <c r="A6" t="s">
        <v>3</v>
      </c>
    </row>
    <row r="8" spans="1:18" x14ac:dyDescent="0.25">
      <c r="A8" s="1" t="s">
        <v>5</v>
      </c>
      <c r="L8" s="49" t="s">
        <v>48</v>
      </c>
      <c r="M8" s="50"/>
      <c r="Q8" s="52"/>
      <c r="R8" s="50"/>
    </row>
    <row r="9" spans="1:18" x14ac:dyDescent="0.25">
      <c r="L9" s="50" t="s">
        <v>49</v>
      </c>
      <c r="M9" s="51">
        <v>0.09</v>
      </c>
      <c r="Q9" s="50"/>
      <c r="R9" s="51"/>
    </row>
    <row r="10" spans="1:18" x14ac:dyDescent="0.25">
      <c r="A10" s="4" t="s">
        <v>16</v>
      </c>
      <c r="B10" s="28" t="s">
        <v>118</v>
      </c>
      <c r="C10" s="28"/>
      <c r="D10" s="28"/>
      <c r="E10" s="28"/>
      <c r="F10" s="28"/>
      <c r="G10" s="28"/>
      <c r="H10" s="28"/>
      <c r="I10" s="28"/>
      <c r="J10" s="28"/>
      <c r="L10" s="50" t="s">
        <v>50</v>
      </c>
      <c r="M10" s="51">
        <v>0.26</v>
      </c>
      <c r="Q10" s="50"/>
      <c r="R10" s="51"/>
    </row>
    <row r="11" spans="1:18" x14ac:dyDescent="0.25">
      <c r="A11" s="4"/>
      <c r="B11" s="28"/>
      <c r="C11" s="28"/>
      <c r="D11" s="28"/>
      <c r="E11" s="28"/>
      <c r="F11" s="28"/>
      <c r="G11" s="28"/>
      <c r="H11" s="28"/>
      <c r="I11" s="28"/>
      <c r="J11" s="28"/>
      <c r="L11" s="50" t="s">
        <v>51</v>
      </c>
      <c r="M11" s="51">
        <v>0.22</v>
      </c>
      <c r="Q11" s="50"/>
      <c r="R11" s="51"/>
    </row>
    <row r="12" spans="1:18" x14ac:dyDescent="0.25">
      <c r="A12" s="4"/>
      <c r="B12" s="28"/>
      <c r="C12" s="28"/>
      <c r="D12" s="28"/>
      <c r="E12" s="28"/>
      <c r="F12" s="28"/>
      <c r="G12" s="28"/>
      <c r="H12" s="28"/>
      <c r="I12" s="28"/>
      <c r="J12" s="28"/>
      <c r="L12" s="50" t="s">
        <v>52</v>
      </c>
      <c r="M12" s="51">
        <v>0.43</v>
      </c>
      <c r="Q12" s="50"/>
      <c r="R12" s="51"/>
    </row>
    <row r="13" spans="1:18" x14ac:dyDescent="0.25">
      <c r="A13" s="4" t="s">
        <v>15</v>
      </c>
      <c r="B13" s="28" t="s">
        <v>61</v>
      </c>
      <c r="C13" s="28"/>
      <c r="D13" s="28"/>
      <c r="E13" s="28"/>
      <c r="F13" s="28"/>
      <c r="G13" s="28"/>
      <c r="H13" s="28"/>
      <c r="I13" s="28"/>
      <c r="J13" s="28"/>
      <c r="L13" s="50" t="s">
        <v>24</v>
      </c>
      <c r="M13" s="51">
        <f>SUM(M9:M12)</f>
        <v>1</v>
      </c>
      <c r="Q13" s="50"/>
      <c r="R13" s="51"/>
    </row>
    <row r="14" spans="1:18" x14ac:dyDescent="0.25">
      <c r="A14" s="4"/>
      <c r="B14" s="28"/>
      <c r="C14" s="28"/>
      <c r="D14" s="28"/>
      <c r="E14" s="28"/>
      <c r="F14" s="28"/>
      <c r="G14" s="28"/>
      <c r="H14" s="28"/>
      <c r="I14" s="28"/>
      <c r="J14" s="28"/>
    </row>
    <row r="15" spans="1:18" x14ac:dyDescent="0.25">
      <c r="A15" s="4"/>
      <c r="B15" s="28"/>
      <c r="C15" s="28"/>
      <c r="D15" s="28"/>
      <c r="E15" s="28"/>
      <c r="F15" s="28"/>
      <c r="G15" s="28"/>
      <c r="H15" s="28"/>
      <c r="I15" s="28"/>
      <c r="J15" s="28"/>
    </row>
    <row r="16" spans="1:18" x14ac:dyDescent="0.25">
      <c r="A16" s="4"/>
      <c r="B16" s="2"/>
      <c r="C16" s="2"/>
      <c r="D16" s="2"/>
      <c r="E16" s="2"/>
      <c r="F16" s="2"/>
      <c r="G16" s="2"/>
      <c r="H16" s="2"/>
      <c r="I16" s="2"/>
      <c r="J16" s="2"/>
    </row>
    <row r="17" spans="1:21" ht="16.5" thickBot="1" x14ac:dyDescent="0.3">
      <c r="A17" s="4" t="s">
        <v>14</v>
      </c>
      <c r="B17" s="28" t="s">
        <v>58</v>
      </c>
      <c r="C17" s="28"/>
      <c r="D17" s="28"/>
      <c r="E17" s="28"/>
      <c r="F17" s="28"/>
      <c r="G17" s="28"/>
      <c r="H17" s="28"/>
      <c r="I17" s="28"/>
      <c r="J17" s="28"/>
      <c r="L17" s="5" t="s">
        <v>17</v>
      </c>
      <c r="M17" s="5"/>
      <c r="N17" s="5"/>
      <c r="O17" s="5"/>
      <c r="P17" s="5"/>
      <c r="Q17" s="5"/>
      <c r="R17" s="5"/>
      <c r="S17" s="5"/>
      <c r="T17" s="5"/>
      <c r="U17" s="5"/>
    </row>
    <row r="18" spans="1:21" ht="15.75" x14ac:dyDescent="0.25">
      <c r="A18" s="4"/>
      <c r="B18" s="28"/>
      <c r="C18" s="28"/>
      <c r="D18" s="28"/>
      <c r="E18" s="28"/>
      <c r="F18" s="28"/>
      <c r="G18" s="28"/>
      <c r="H18" s="28"/>
      <c r="I18" s="28"/>
      <c r="J18" s="28"/>
      <c r="L18" s="19" t="s">
        <v>18</v>
      </c>
      <c r="M18" s="20" t="s">
        <v>19</v>
      </c>
      <c r="N18" s="20" t="s">
        <v>20</v>
      </c>
      <c r="O18" s="20" t="s">
        <v>21</v>
      </c>
      <c r="P18" s="21" t="s">
        <v>22</v>
      </c>
      <c r="Q18" s="8"/>
      <c r="R18" s="8"/>
      <c r="S18" s="9"/>
      <c r="T18" s="8"/>
      <c r="U18" s="9"/>
    </row>
    <row r="19" spans="1:21" ht="15.75" x14ac:dyDescent="0.25">
      <c r="A19" s="4"/>
      <c r="L19" s="53" t="s">
        <v>62</v>
      </c>
      <c r="M19" s="11" t="s">
        <v>81</v>
      </c>
      <c r="N19" s="57" t="s">
        <v>83</v>
      </c>
      <c r="O19" s="57" t="s">
        <v>92</v>
      </c>
      <c r="P19" s="46" t="s">
        <v>42</v>
      </c>
      <c r="Q19" s="10"/>
      <c r="R19" s="10"/>
      <c r="S19" s="11"/>
      <c r="T19" s="10"/>
      <c r="U19" s="11"/>
    </row>
    <row r="20" spans="1:21" ht="30" x14ac:dyDescent="0.25">
      <c r="A20" s="4" t="s">
        <v>13</v>
      </c>
      <c r="B20" s="28" t="s">
        <v>60</v>
      </c>
      <c r="C20" s="28"/>
      <c r="D20" s="28"/>
      <c r="E20" s="28"/>
      <c r="F20" s="28"/>
      <c r="G20" s="28"/>
      <c r="H20" s="28"/>
      <c r="I20" s="28"/>
      <c r="J20" s="28"/>
      <c r="L20" s="54" t="s">
        <v>63</v>
      </c>
      <c r="M20" s="55" t="s">
        <v>82</v>
      </c>
      <c r="N20" s="56"/>
      <c r="O20" s="59"/>
      <c r="P20" s="47" t="s">
        <v>43</v>
      </c>
      <c r="Q20" s="13"/>
      <c r="R20" s="12"/>
      <c r="S20" s="13"/>
      <c r="T20" s="12"/>
      <c r="U20" s="13"/>
    </row>
    <row r="21" spans="1:21" ht="15.75" x14ac:dyDescent="0.25">
      <c r="A21" s="4"/>
      <c r="B21" s="28"/>
      <c r="C21" s="28"/>
      <c r="D21" s="28"/>
      <c r="E21" s="28"/>
      <c r="F21" s="28"/>
      <c r="G21" s="28"/>
      <c r="H21" s="28"/>
      <c r="I21" s="28"/>
      <c r="J21" s="28"/>
      <c r="L21" s="53" t="s">
        <v>64</v>
      </c>
      <c r="M21" s="8"/>
      <c r="N21" s="56"/>
      <c r="O21" s="11" t="s">
        <v>93</v>
      </c>
      <c r="P21" s="47" t="s">
        <v>44</v>
      </c>
      <c r="Q21" s="9"/>
      <c r="R21" s="8"/>
      <c r="S21" s="8"/>
      <c r="T21" s="8"/>
      <c r="U21" s="8"/>
    </row>
    <row r="22" spans="1:21" x14ac:dyDescent="0.25">
      <c r="A22" s="4"/>
      <c r="L22" s="14"/>
      <c r="M22" s="6"/>
      <c r="N22" s="56"/>
      <c r="O22" s="6"/>
      <c r="P22" s="47" t="s">
        <v>45</v>
      </c>
      <c r="Q22" s="6"/>
      <c r="R22" s="6"/>
      <c r="S22" s="6"/>
      <c r="T22" s="6"/>
      <c r="U22" s="6"/>
    </row>
    <row r="23" spans="1:21" ht="15.75" thickBot="1" x14ac:dyDescent="0.3">
      <c r="A23" s="4" t="s">
        <v>12</v>
      </c>
      <c r="B23" s="29" t="s">
        <v>65</v>
      </c>
      <c r="C23" s="29"/>
      <c r="D23" s="29"/>
      <c r="E23" s="29"/>
      <c r="F23" s="29"/>
      <c r="G23" s="29"/>
      <c r="H23" s="29"/>
      <c r="I23" s="29"/>
      <c r="J23" s="29"/>
      <c r="L23" s="14"/>
      <c r="M23" s="6"/>
      <c r="N23" s="6"/>
      <c r="O23" s="6"/>
      <c r="P23" s="47" t="s">
        <v>46</v>
      </c>
      <c r="Q23" s="6"/>
      <c r="R23" s="6"/>
      <c r="S23" s="6"/>
      <c r="T23" s="6"/>
      <c r="U23" s="6"/>
    </row>
    <row r="24" spans="1:21" ht="16.5" thickBot="1" x14ac:dyDescent="0.3">
      <c r="A24" s="4"/>
      <c r="B24" s="27" t="s">
        <v>66</v>
      </c>
      <c r="C24" s="27"/>
      <c r="D24" s="27"/>
      <c r="E24" s="27"/>
      <c r="F24" s="27"/>
      <c r="G24" s="27"/>
      <c r="H24" s="27"/>
      <c r="I24" s="27"/>
      <c r="J24" s="27"/>
      <c r="L24" s="58" t="s">
        <v>84</v>
      </c>
      <c r="M24" s="6"/>
      <c r="N24" s="6"/>
      <c r="O24" s="6"/>
      <c r="P24" s="47" t="s">
        <v>59</v>
      </c>
      <c r="Q24" s="6"/>
      <c r="R24" s="6"/>
      <c r="S24" s="6"/>
      <c r="T24" s="6"/>
      <c r="U24" s="6"/>
    </row>
    <row r="25" spans="1:21" x14ac:dyDescent="0.25">
      <c r="A25" s="4"/>
      <c r="B25" s="27" t="s">
        <v>67</v>
      </c>
      <c r="C25" s="27"/>
      <c r="D25" s="27"/>
      <c r="E25" s="27"/>
      <c r="F25" s="27"/>
      <c r="G25" s="27"/>
      <c r="H25" s="27"/>
      <c r="I25" s="27"/>
      <c r="J25" s="27"/>
      <c r="L25" s="14"/>
      <c r="M25" s="6"/>
      <c r="N25" s="6"/>
      <c r="O25" s="6"/>
      <c r="P25" s="47" t="s">
        <v>47</v>
      </c>
      <c r="Q25" s="6"/>
      <c r="R25" s="6"/>
      <c r="S25" s="6"/>
      <c r="T25" s="6"/>
      <c r="U25" s="6"/>
    </row>
    <row r="26" spans="1:21" x14ac:dyDescent="0.25">
      <c r="A26" s="4"/>
      <c r="B26" s="27" t="s">
        <v>68</v>
      </c>
      <c r="C26" s="27"/>
      <c r="D26" s="27"/>
      <c r="E26" s="27"/>
      <c r="F26" s="27"/>
      <c r="G26" s="27"/>
      <c r="H26" s="27"/>
      <c r="I26" s="27"/>
      <c r="J26" s="27"/>
      <c r="L26" s="14"/>
      <c r="M26" s="6"/>
      <c r="N26" s="6"/>
      <c r="O26" s="6"/>
      <c r="P26" s="15"/>
      <c r="Q26" s="6"/>
      <c r="R26" s="6"/>
      <c r="S26" s="6"/>
      <c r="T26" s="6"/>
      <c r="U26" s="6"/>
    </row>
    <row r="27" spans="1:21" x14ac:dyDescent="0.25">
      <c r="A27" s="4"/>
      <c r="B27" s="27" t="s">
        <v>69</v>
      </c>
      <c r="C27" s="27"/>
      <c r="D27" s="27"/>
      <c r="E27" s="27"/>
      <c r="F27" s="27"/>
      <c r="G27" s="27"/>
      <c r="H27" s="27"/>
      <c r="I27" s="27"/>
      <c r="J27" s="27"/>
      <c r="L27" s="14"/>
      <c r="M27" s="6"/>
      <c r="N27" s="6"/>
      <c r="O27" s="6"/>
      <c r="P27" s="15"/>
      <c r="Q27" s="6"/>
      <c r="R27" s="6"/>
      <c r="S27" s="6"/>
      <c r="T27" s="6"/>
      <c r="U27" s="6"/>
    </row>
    <row r="28" spans="1:21" x14ac:dyDescent="0.25">
      <c r="A28" s="4"/>
      <c r="B28" s="27" t="s">
        <v>70</v>
      </c>
      <c r="C28" s="27"/>
      <c r="D28" s="27"/>
      <c r="E28" s="27"/>
      <c r="F28" s="27"/>
      <c r="G28" s="27"/>
      <c r="H28" s="27"/>
      <c r="I28" s="27"/>
      <c r="J28" s="27"/>
      <c r="L28" s="14"/>
      <c r="M28" s="6"/>
      <c r="N28" s="6"/>
      <c r="O28" s="6"/>
      <c r="P28" s="15"/>
      <c r="Q28" s="6"/>
      <c r="R28" s="6"/>
      <c r="S28" s="6"/>
      <c r="T28" s="6"/>
      <c r="U28" s="6"/>
    </row>
    <row r="29" spans="1:21" ht="15.75" thickBot="1" x14ac:dyDescent="0.3">
      <c r="A29" s="4"/>
      <c r="B29" s="27" t="s">
        <v>71</v>
      </c>
      <c r="C29" s="27"/>
      <c r="D29" s="27"/>
      <c r="E29" s="27"/>
      <c r="F29" s="27"/>
      <c r="G29" s="27"/>
      <c r="H29" s="27"/>
      <c r="I29" s="27"/>
      <c r="J29" s="27"/>
      <c r="L29" s="16"/>
      <c r="M29" s="17"/>
      <c r="N29" s="17"/>
      <c r="O29" s="17"/>
      <c r="P29" s="18"/>
      <c r="Q29" s="6"/>
      <c r="R29" s="6"/>
      <c r="S29" s="6"/>
      <c r="T29" s="6"/>
      <c r="U29" s="6"/>
    </row>
    <row r="30" spans="1:21" s="24" customFormat="1" x14ac:dyDescent="0.25">
      <c r="A30" s="4"/>
      <c r="B30" s="27" t="s">
        <v>72</v>
      </c>
      <c r="C30" s="27"/>
      <c r="D30" s="27"/>
      <c r="E30" s="27"/>
      <c r="F30" s="27"/>
      <c r="G30" s="27"/>
      <c r="H30" s="27"/>
      <c r="I30" s="27"/>
      <c r="J30" s="27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s="24" customFormat="1" x14ac:dyDescent="0.25">
      <c r="A31" s="4"/>
      <c r="B31" s="27" t="s">
        <v>73</v>
      </c>
      <c r="C31" s="27"/>
      <c r="D31" s="27"/>
      <c r="E31" s="27"/>
      <c r="F31" s="27"/>
      <c r="G31" s="27"/>
      <c r="H31" s="27"/>
      <c r="I31" s="27"/>
      <c r="J31" s="27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s="24" customFormat="1" x14ac:dyDescent="0.25">
      <c r="A32" s="4"/>
      <c r="B32" s="27" t="s">
        <v>74</v>
      </c>
      <c r="C32" s="27"/>
      <c r="D32" s="27"/>
      <c r="E32" s="27"/>
      <c r="F32" s="27"/>
      <c r="G32" s="27"/>
      <c r="H32" s="27"/>
      <c r="I32" s="27"/>
      <c r="J32" s="27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s="24" customFormat="1" x14ac:dyDescent="0.25">
      <c r="A33" s="4"/>
      <c r="B33" s="27" t="s">
        <v>75</v>
      </c>
      <c r="C33" s="27"/>
      <c r="D33" s="27"/>
      <c r="E33" s="27"/>
      <c r="F33" s="27"/>
      <c r="G33" s="27"/>
      <c r="H33" s="27"/>
      <c r="I33" s="27"/>
      <c r="J33" s="27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s="24" customFormat="1" x14ac:dyDescent="0.25">
      <c r="A34" s="4"/>
      <c r="B34" s="27" t="s">
        <v>76</v>
      </c>
      <c r="C34" s="27"/>
      <c r="D34" s="27"/>
      <c r="E34" s="27"/>
      <c r="F34" s="27"/>
      <c r="G34" s="27"/>
      <c r="H34" s="27"/>
      <c r="I34" s="27"/>
      <c r="J34" s="27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s="24" customFormat="1" x14ac:dyDescent="0.25">
      <c r="A35" s="4"/>
      <c r="B35" s="27" t="s">
        <v>77</v>
      </c>
      <c r="C35" s="27"/>
      <c r="D35" s="27"/>
      <c r="E35" s="27"/>
      <c r="F35" s="27"/>
      <c r="G35" s="27"/>
      <c r="H35" s="27"/>
      <c r="I35" s="27"/>
      <c r="J35" s="27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s="24" customFormat="1" x14ac:dyDescent="0.25">
      <c r="A36" s="4"/>
      <c r="B36" s="27" t="s">
        <v>78</v>
      </c>
      <c r="C36" s="27"/>
      <c r="D36" s="27"/>
      <c r="E36" s="27"/>
      <c r="F36" s="27"/>
      <c r="G36" s="27"/>
      <c r="H36" s="27"/>
      <c r="I36" s="27"/>
      <c r="J36" s="27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s="24" customFormat="1" x14ac:dyDescent="0.25">
      <c r="A37" s="4"/>
      <c r="B37" s="27" t="s">
        <v>79</v>
      </c>
      <c r="C37" s="27"/>
      <c r="D37" s="27"/>
      <c r="E37" s="27"/>
      <c r="F37" s="27"/>
      <c r="G37" s="27"/>
      <c r="H37" s="27"/>
      <c r="I37" s="27"/>
      <c r="J37" s="27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s="24" customFormat="1" x14ac:dyDescent="0.25">
      <c r="A38" s="4"/>
      <c r="B38" s="27" t="s">
        <v>80</v>
      </c>
      <c r="C38" s="27"/>
      <c r="D38" s="27"/>
      <c r="E38" s="27"/>
      <c r="F38" s="27"/>
      <c r="G38" s="27"/>
      <c r="H38" s="27"/>
      <c r="I38" s="27"/>
      <c r="J38" s="27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s="24" customFormat="1" x14ac:dyDescent="0.25">
      <c r="A39" s="4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s="24" customFormat="1" x14ac:dyDescent="0.25">
      <c r="A40" s="4" t="s">
        <v>86</v>
      </c>
      <c r="B40" s="24" t="s">
        <v>87</v>
      </c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s="24" customFormat="1" x14ac:dyDescent="0.25">
      <c r="A41" s="4"/>
      <c r="B41" s="24" t="s">
        <v>88</v>
      </c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s="24" customFormat="1" x14ac:dyDescent="0.25">
      <c r="A42" s="4"/>
      <c r="B42" s="24" t="s">
        <v>89</v>
      </c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s="24" customFormat="1" x14ac:dyDescent="0.25">
      <c r="A43" s="4"/>
      <c r="B43" s="24" t="s">
        <v>90</v>
      </c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s="24" customFormat="1" x14ac:dyDescent="0.25">
      <c r="A44" s="4"/>
      <c r="B44" s="24" t="s">
        <v>91</v>
      </c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s="24" customFormat="1" x14ac:dyDescent="0.25">
      <c r="A45" s="4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s="24" customFormat="1" x14ac:dyDescent="0.25">
      <c r="A46" s="52" t="s">
        <v>53</v>
      </c>
      <c r="B46" s="50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s="24" customFormat="1" x14ac:dyDescent="0.25">
      <c r="A47" s="50" t="s">
        <v>54</v>
      </c>
      <c r="B47" s="51">
        <v>0.65</v>
      </c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s="24" customFormat="1" x14ac:dyDescent="0.25">
      <c r="A48" s="50" t="s">
        <v>55</v>
      </c>
      <c r="B48" s="51">
        <v>0.2</v>
      </c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s="24" customFormat="1" x14ac:dyDescent="0.25">
      <c r="A49" s="50" t="s">
        <v>56</v>
      </c>
      <c r="B49" s="51">
        <v>0.08</v>
      </c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s="24" customFormat="1" x14ac:dyDescent="0.25">
      <c r="A50" s="50" t="s">
        <v>57</v>
      </c>
      <c r="B50" s="51">
        <v>7.0000000000000007E-2</v>
      </c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s="24" customFormat="1" x14ac:dyDescent="0.25">
      <c r="A51" s="50" t="s">
        <v>24</v>
      </c>
      <c r="B51" s="51">
        <f>SUM(B47:B50)</f>
        <v>1</v>
      </c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s="24" customFormat="1" x14ac:dyDescent="0.25">
      <c r="A52" s="4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s="24" customFormat="1" x14ac:dyDescent="0.25">
      <c r="A53" s="4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s="24" customFormat="1" x14ac:dyDescent="0.25">
      <c r="A54" s="4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s="24" customFormat="1" x14ac:dyDescent="0.25">
      <c r="A55" s="4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s="24" customFormat="1" x14ac:dyDescent="0.25">
      <c r="A56" s="4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s="24" customFormat="1" x14ac:dyDescent="0.25">
      <c r="A57" s="4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5.75" customHeight="1" x14ac:dyDescent="0.25">
      <c r="A58" s="4"/>
    </row>
    <row r="59" spans="1:21" x14ac:dyDescent="0.25">
      <c r="A59" s="4" t="s">
        <v>11</v>
      </c>
      <c r="B59" s="29" t="s">
        <v>122</v>
      </c>
      <c r="C59" s="29"/>
      <c r="D59" s="29"/>
      <c r="E59" s="29"/>
      <c r="F59" s="29"/>
      <c r="G59" s="29"/>
      <c r="H59" s="29"/>
      <c r="I59" s="29"/>
      <c r="J59" s="29"/>
      <c r="K59" s="4" t="s">
        <v>7</v>
      </c>
      <c r="L59" s="4" t="s">
        <v>8</v>
      </c>
      <c r="N59" s="37" t="s">
        <v>125</v>
      </c>
    </row>
    <row r="60" spans="1:21" x14ac:dyDescent="0.25">
      <c r="A60" t="s">
        <v>85</v>
      </c>
      <c r="B60" s="27" t="s">
        <v>121</v>
      </c>
      <c r="C60" s="27"/>
      <c r="D60" s="27"/>
      <c r="E60" s="27"/>
      <c r="F60" s="27"/>
      <c r="G60" s="27"/>
      <c r="H60" s="27"/>
      <c r="I60" s="27"/>
      <c r="J60" s="27"/>
      <c r="N60" s="38"/>
      <c r="P60" s="30" t="s">
        <v>221</v>
      </c>
      <c r="Q60" s="31"/>
    </row>
    <row r="61" spans="1:21" x14ac:dyDescent="0.25">
      <c r="A61" t="s">
        <v>94</v>
      </c>
      <c r="B61" s="27" t="s">
        <v>123</v>
      </c>
      <c r="C61" s="27"/>
      <c r="D61" s="27"/>
      <c r="E61" s="27"/>
      <c r="F61" s="27"/>
      <c r="G61" s="27"/>
      <c r="H61" s="27"/>
      <c r="I61" s="27"/>
      <c r="J61" s="27"/>
      <c r="N61" s="39"/>
      <c r="P61" s="32"/>
      <c r="Q61" s="33"/>
    </row>
    <row r="62" spans="1:21" x14ac:dyDescent="0.25">
      <c r="A62" s="23" t="s">
        <v>95</v>
      </c>
      <c r="B62" s="27" t="s">
        <v>124</v>
      </c>
      <c r="C62" s="27"/>
      <c r="D62" s="27"/>
      <c r="E62" s="27"/>
      <c r="F62" s="27"/>
      <c r="G62" s="27"/>
      <c r="H62" s="27"/>
      <c r="I62" s="27"/>
      <c r="J62" s="27"/>
    </row>
    <row r="63" spans="1:21" x14ac:dyDescent="0.25">
      <c r="B63" s="27"/>
      <c r="C63" s="27"/>
      <c r="D63" s="27"/>
      <c r="E63" s="27"/>
      <c r="F63" s="27"/>
      <c r="G63" s="27"/>
      <c r="H63" s="27"/>
      <c r="I63" s="27"/>
      <c r="J63" s="27"/>
      <c r="N63" s="37" t="s">
        <v>126</v>
      </c>
      <c r="P63" s="30" t="s">
        <v>216</v>
      </c>
      <c r="Q63" s="31"/>
    </row>
    <row r="64" spans="1:21" x14ac:dyDescent="0.25">
      <c r="B64" s="27"/>
      <c r="C64" s="27"/>
      <c r="D64" s="27"/>
      <c r="E64" s="27"/>
      <c r="F64" s="27"/>
      <c r="G64" s="27"/>
      <c r="H64" s="27"/>
      <c r="I64" s="27"/>
      <c r="J64" s="27"/>
      <c r="N64" s="38"/>
      <c r="P64" s="32"/>
      <c r="Q64" s="33"/>
    </row>
    <row r="65" spans="1:17" x14ac:dyDescent="0.25">
      <c r="B65" s="27"/>
      <c r="C65" s="27"/>
      <c r="D65" s="27"/>
      <c r="E65" s="27"/>
      <c r="F65" s="27"/>
      <c r="G65" s="27"/>
      <c r="H65" s="27"/>
      <c r="I65" s="27"/>
      <c r="J65" s="27"/>
      <c r="N65" s="39"/>
    </row>
    <row r="66" spans="1:17" ht="15.75" thickBot="1" x14ac:dyDescent="0.3">
      <c r="P66" s="30" t="s">
        <v>217</v>
      </c>
      <c r="Q66" s="31"/>
    </row>
    <row r="67" spans="1:17" x14ac:dyDescent="0.25">
      <c r="L67" s="34" t="s">
        <v>127</v>
      </c>
      <c r="N67" s="37" t="s">
        <v>128</v>
      </c>
      <c r="P67" s="32"/>
      <c r="Q67" s="33"/>
    </row>
    <row r="68" spans="1:17" x14ac:dyDescent="0.25">
      <c r="L68" s="35"/>
      <c r="N68" s="38"/>
    </row>
    <row r="69" spans="1:17" ht="15.75" thickBot="1" x14ac:dyDescent="0.3">
      <c r="L69" s="36"/>
      <c r="N69" s="39"/>
      <c r="P69" s="30" t="s">
        <v>218</v>
      </c>
      <c r="Q69" s="31"/>
    </row>
    <row r="70" spans="1:17" x14ac:dyDescent="0.25">
      <c r="P70" s="32"/>
      <c r="Q70" s="33"/>
    </row>
    <row r="71" spans="1:17" x14ac:dyDescent="0.25">
      <c r="A71" s="4" t="s">
        <v>10</v>
      </c>
      <c r="B71" s="29" t="s">
        <v>222</v>
      </c>
      <c r="C71" s="29"/>
      <c r="D71" s="29"/>
      <c r="E71" s="29"/>
      <c r="F71" s="29"/>
      <c r="G71" s="29"/>
      <c r="H71" s="29"/>
      <c r="I71" s="29"/>
      <c r="J71" s="29"/>
    </row>
    <row r="72" spans="1:17" x14ac:dyDescent="0.25">
      <c r="A72" t="s">
        <v>119</v>
      </c>
      <c r="B72" s="27" t="s">
        <v>223</v>
      </c>
      <c r="C72" s="27"/>
      <c r="D72" s="27"/>
      <c r="E72" s="27"/>
      <c r="F72" s="27"/>
      <c r="G72" s="27"/>
      <c r="H72" s="27"/>
      <c r="I72" s="27"/>
      <c r="J72" s="27"/>
      <c r="N72" s="37" t="s">
        <v>129</v>
      </c>
      <c r="P72" s="30" t="s">
        <v>219</v>
      </c>
      <c r="Q72" s="31"/>
    </row>
    <row r="73" spans="1:17" x14ac:dyDescent="0.25">
      <c r="A73" t="s">
        <v>120</v>
      </c>
      <c r="B73" s="27" t="s">
        <v>224</v>
      </c>
      <c r="C73" s="27"/>
      <c r="D73" s="27"/>
      <c r="E73" s="27"/>
      <c r="F73" s="27"/>
      <c r="G73" s="27"/>
      <c r="H73" s="27"/>
      <c r="I73" s="27"/>
      <c r="J73" s="27"/>
      <c r="N73" s="38"/>
      <c r="P73" s="32"/>
      <c r="Q73" s="33"/>
    </row>
    <row r="74" spans="1:17" x14ac:dyDescent="0.25">
      <c r="B74" s="27" t="s">
        <v>225</v>
      </c>
      <c r="C74" s="27"/>
      <c r="D74" s="27"/>
      <c r="E74" s="27"/>
      <c r="F74" s="27"/>
      <c r="G74" s="27"/>
      <c r="H74" s="27"/>
      <c r="I74" s="27"/>
      <c r="J74" s="27"/>
      <c r="N74" s="39"/>
    </row>
    <row r="75" spans="1:17" x14ac:dyDescent="0.25">
      <c r="B75" s="27" t="s">
        <v>226</v>
      </c>
      <c r="C75" s="27"/>
      <c r="D75" s="27"/>
      <c r="E75" s="27"/>
      <c r="F75" s="27"/>
      <c r="G75" s="27"/>
      <c r="H75" s="27"/>
      <c r="I75" s="27"/>
      <c r="J75" s="27"/>
      <c r="P75" s="30" t="s">
        <v>220</v>
      </c>
      <c r="Q75" s="31"/>
    </row>
    <row r="76" spans="1:17" x14ac:dyDescent="0.25">
      <c r="B76" s="27" t="s">
        <v>227</v>
      </c>
      <c r="C76" s="27"/>
      <c r="D76" s="27"/>
      <c r="E76" s="27"/>
      <c r="F76" s="27"/>
      <c r="G76" s="27"/>
      <c r="H76" s="27"/>
      <c r="I76" s="27"/>
      <c r="J76" s="27"/>
      <c r="P76" s="32"/>
      <c r="Q76" s="33"/>
    </row>
    <row r="77" spans="1:17" x14ac:dyDescent="0.25">
      <c r="B77" s="27"/>
      <c r="C77" s="27"/>
      <c r="D77" s="27"/>
      <c r="E77" s="27"/>
      <c r="F77" s="27"/>
      <c r="G77" s="27"/>
      <c r="H77" s="27"/>
      <c r="I77" s="27"/>
      <c r="J77" s="27"/>
    </row>
    <row r="80" spans="1:17" x14ac:dyDescent="0.25">
      <c r="A80" t="s">
        <v>6</v>
      </c>
      <c r="B80" s="27" t="s">
        <v>228</v>
      </c>
      <c r="C80" s="27"/>
      <c r="D80" s="27"/>
      <c r="E80" s="27"/>
      <c r="F80" s="27"/>
      <c r="G80" s="27"/>
      <c r="H80" s="27"/>
      <c r="I80" s="27"/>
      <c r="J80" s="27"/>
      <c r="L80" s="4" t="s">
        <v>33</v>
      </c>
    </row>
    <row r="81" spans="1:10" x14ac:dyDescent="0.25">
      <c r="B81" s="27"/>
      <c r="C81" s="27"/>
      <c r="D81" s="27"/>
      <c r="E81" s="27"/>
      <c r="F81" s="27"/>
      <c r="G81" s="27"/>
      <c r="H81" s="27"/>
      <c r="I81" s="27"/>
      <c r="J81" s="27"/>
    </row>
    <row r="83" spans="1:10" x14ac:dyDescent="0.25">
      <c r="A83" t="s">
        <v>9</v>
      </c>
      <c r="B83" s="27" t="s">
        <v>229</v>
      </c>
      <c r="C83" s="27"/>
      <c r="D83" s="27"/>
      <c r="E83" s="27"/>
      <c r="F83" s="27"/>
      <c r="G83" s="27"/>
      <c r="H83" s="27"/>
      <c r="I83" s="27"/>
      <c r="J83" s="27"/>
    </row>
    <row r="84" spans="1:10" x14ac:dyDescent="0.25">
      <c r="B84" s="27"/>
      <c r="C84" s="27"/>
      <c r="D84" s="27"/>
      <c r="E84" s="27"/>
      <c r="F84" s="27"/>
      <c r="G84" s="27"/>
      <c r="H84" s="27"/>
      <c r="I84" s="27"/>
      <c r="J84" s="27"/>
    </row>
  </sheetData>
  <mergeCells count="49">
    <mergeCell ref="N59:N61"/>
    <mergeCell ref="N19:N22"/>
    <mergeCell ref="O19:O20"/>
    <mergeCell ref="B35:J35"/>
    <mergeCell ref="B36:J36"/>
    <mergeCell ref="B37:J37"/>
    <mergeCell ref="B38:J38"/>
    <mergeCell ref="B30:J30"/>
    <mergeCell ref="B31:J31"/>
    <mergeCell ref="B32:J32"/>
    <mergeCell ref="B33:J33"/>
    <mergeCell ref="B34:J34"/>
    <mergeCell ref="B75:J75"/>
    <mergeCell ref="B76:J76"/>
    <mergeCell ref="B77:J77"/>
    <mergeCell ref="B80:J81"/>
    <mergeCell ref="B83:J84"/>
    <mergeCell ref="P60:Q61"/>
    <mergeCell ref="P63:Q64"/>
    <mergeCell ref="P66:Q67"/>
    <mergeCell ref="P69:Q70"/>
    <mergeCell ref="P72:Q73"/>
    <mergeCell ref="P75:Q76"/>
    <mergeCell ref="L67:L69"/>
    <mergeCell ref="N67:N69"/>
    <mergeCell ref="N63:N65"/>
    <mergeCell ref="N72:N74"/>
    <mergeCell ref="B71:J71"/>
    <mergeCell ref="B72:J72"/>
    <mergeCell ref="B73:J73"/>
    <mergeCell ref="B74:J74"/>
    <mergeCell ref="B59:J59"/>
    <mergeCell ref="B60:J60"/>
    <mergeCell ref="B61:J61"/>
    <mergeCell ref="B62:J62"/>
    <mergeCell ref="B63:J63"/>
    <mergeCell ref="B64:J64"/>
    <mergeCell ref="B65:J65"/>
    <mergeCell ref="B27:J27"/>
    <mergeCell ref="B28:J28"/>
    <mergeCell ref="B29:J29"/>
    <mergeCell ref="B10:J12"/>
    <mergeCell ref="B13:J15"/>
    <mergeCell ref="B20:J21"/>
    <mergeCell ref="B23:J23"/>
    <mergeCell ref="B17:J18"/>
    <mergeCell ref="B24:J24"/>
    <mergeCell ref="B25:J25"/>
    <mergeCell ref="B26:J26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0B72-79EB-45F3-B289-3406A51A4165}">
  <dimension ref="A1:L122"/>
  <sheetViews>
    <sheetView topLeftCell="A101" zoomScaleNormal="100" workbookViewId="0">
      <selection activeCell="B119" sqref="B119"/>
    </sheetView>
  </sheetViews>
  <sheetFormatPr defaultRowHeight="15" x14ac:dyDescent="0.25"/>
  <cols>
    <col min="1" max="1" width="55.7109375" customWidth="1"/>
    <col min="2" max="2" width="14.140625" customWidth="1"/>
    <col min="3" max="3" width="24.5703125" customWidth="1"/>
    <col min="4" max="4" width="13.28515625" customWidth="1"/>
    <col min="5" max="5" width="25.28515625" bestFit="1" customWidth="1"/>
    <col min="6" max="6" width="22.28515625" bestFit="1" customWidth="1"/>
    <col min="7" max="7" width="13.85546875" customWidth="1"/>
    <col min="8" max="8" width="31.7109375" customWidth="1"/>
    <col min="9" max="9" width="15.140625" bestFit="1" customWidth="1"/>
    <col min="10" max="10" width="12.140625" customWidth="1"/>
    <col min="11" max="11" width="14.140625" customWidth="1"/>
    <col min="12" max="12" width="22" bestFit="1" customWidth="1"/>
    <col min="17" max="21" width="9.140625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4</v>
      </c>
    </row>
    <row r="5" spans="1:12" x14ac:dyDescent="0.25">
      <c r="A5" t="s">
        <v>2</v>
      </c>
    </row>
    <row r="6" spans="1:12" x14ac:dyDescent="0.25">
      <c r="A6" t="s">
        <v>3</v>
      </c>
    </row>
    <row r="8" spans="1:12" x14ac:dyDescent="0.25">
      <c r="A8" s="22" t="s">
        <v>23</v>
      </c>
    </row>
    <row r="9" spans="1:12" x14ac:dyDescent="0.25">
      <c r="A9" s="76" t="s">
        <v>114</v>
      </c>
      <c r="B9" s="76"/>
      <c r="C9" s="76"/>
      <c r="D9" s="76"/>
      <c r="G9" s="4"/>
    </row>
    <row r="10" spans="1:12" s="24" customFormat="1" ht="22.5" customHeight="1" x14ac:dyDescent="0.25">
      <c r="A10" s="77" t="s">
        <v>96</v>
      </c>
      <c r="B10" s="77" t="s">
        <v>97</v>
      </c>
      <c r="C10" s="78" t="s">
        <v>98</v>
      </c>
      <c r="D10" s="79" t="s">
        <v>99</v>
      </c>
      <c r="E10" s="80" t="s">
        <v>100</v>
      </c>
      <c r="F10" s="85" t="s">
        <v>117</v>
      </c>
      <c r="G10" s="4"/>
      <c r="H10" s="50" t="s">
        <v>130</v>
      </c>
      <c r="I10" s="50" t="s">
        <v>116</v>
      </c>
      <c r="J10" s="50" t="s">
        <v>191</v>
      </c>
      <c r="K10" s="93" t="s">
        <v>196</v>
      </c>
      <c r="L10" s="93" t="s">
        <v>197</v>
      </c>
    </row>
    <row r="11" spans="1:12" s="24" customFormat="1" ht="17.25" customHeight="1" x14ac:dyDescent="0.25">
      <c r="A11" s="81">
        <v>1</v>
      </c>
      <c r="B11" s="82" t="s">
        <v>101</v>
      </c>
      <c r="C11" s="83">
        <v>43831</v>
      </c>
      <c r="D11" s="75">
        <v>123</v>
      </c>
      <c r="E11" s="84" t="s">
        <v>102</v>
      </c>
      <c r="F11" s="50">
        <f>D11*2</f>
        <v>246</v>
      </c>
      <c r="G11" s="4"/>
      <c r="H11" s="52" t="s">
        <v>87</v>
      </c>
      <c r="I11" s="52">
        <f ca="1">SUMIF(E11:F110,E11,F11:F110)</f>
        <v>3930</v>
      </c>
      <c r="J11" s="52">
        <f ca="1">I11</f>
        <v>3930</v>
      </c>
      <c r="K11" s="132">
        <f ca="1">I11/I$16</f>
        <v>0.29981690570643882</v>
      </c>
      <c r="L11" s="133">
        <f ca="1">K11</f>
        <v>0.29981690570643882</v>
      </c>
    </row>
    <row r="12" spans="1:12" s="24" customFormat="1" x14ac:dyDescent="0.25">
      <c r="A12" s="81">
        <v>2</v>
      </c>
      <c r="B12" s="82" t="s">
        <v>101</v>
      </c>
      <c r="C12" s="83">
        <v>43831</v>
      </c>
      <c r="D12" s="75">
        <v>34</v>
      </c>
      <c r="E12" s="84" t="s">
        <v>103</v>
      </c>
      <c r="F12" s="50">
        <f t="shared" ref="F12:F75" si="0">D12*2</f>
        <v>68</v>
      </c>
      <c r="G12" s="4"/>
      <c r="H12" s="52" t="s">
        <v>88</v>
      </c>
      <c r="I12" s="52">
        <f ca="1">SUMIF(E11:F110,E12,F11:F110)</f>
        <v>2308</v>
      </c>
      <c r="J12" s="52">
        <f ca="1">I12+J11</f>
        <v>6238</v>
      </c>
      <c r="K12" s="132">
        <f t="shared" ref="K12:K15" ca="1" si="1">I12/I$16</f>
        <v>0.17607567897467197</v>
      </c>
      <c r="L12" s="133">
        <f ca="1">K12+L11</f>
        <v>0.47589258468111079</v>
      </c>
    </row>
    <row r="13" spans="1:12" s="24" customFormat="1" ht="18" customHeight="1" x14ac:dyDescent="0.25">
      <c r="A13" s="81">
        <v>3</v>
      </c>
      <c r="B13" s="82" t="s">
        <v>104</v>
      </c>
      <c r="C13" s="83">
        <v>43831</v>
      </c>
      <c r="D13" s="75">
        <v>29</v>
      </c>
      <c r="E13" s="84" t="s">
        <v>105</v>
      </c>
      <c r="F13" s="50">
        <f t="shared" si="0"/>
        <v>58</v>
      </c>
      <c r="G13" s="4"/>
      <c r="H13" s="52" t="s">
        <v>89</v>
      </c>
      <c r="I13" s="52">
        <f ca="1">SUMIF(E11:F110,E13,F11:F110)</f>
        <v>2626</v>
      </c>
      <c r="J13" s="52">
        <f t="shared" ref="J13:J15" ca="1" si="2">I13+J12</f>
        <v>8864</v>
      </c>
      <c r="K13" s="132">
        <f t="shared" ca="1" si="1"/>
        <v>0.20033567287152884</v>
      </c>
      <c r="L13" s="133">
        <f t="shared" ref="L13:L15" ca="1" si="3">K13+L12</f>
        <v>0.6762282575526396</v>
      </c>
    </row>
    <row r="14" spans="1:12" s="24" customFormat="1" x14ac:dyDescent="0.25">
      <c r="A14" s="81">
        <v>4</v>
      </c>
      <c r="B14" s="82" t="s">
        <v>106</v>
      </c>
      <c r="C14" s="83">
        <v>43832</v>
      </c>
      <c r="D14" s="75">
        <v>120</v>
      </c>
      <c r="E14" s="84" t="s">
        <v>107</v>
      </c>
      <c r="F14" s="50">
        <f t="shared" si="0"/>
        <v>240</v>
      </c>
      <c r="G14" s="4"/>
      <c r="H14" s="50" t="s">
        <v>90</v>
      </c>
      <c r="I14" s="50">
        <f ca="1">SUMIF(E11:F110,E14,F11:F110)</f>
        <v>3004</v>
      </c>
      <c r="J14" s="50">
        <f t="shared" ca="1" si="2"/>
        <v>11868</v>
      </c>
      <c r="K14" s="131">
        <f t="shared" ca="1" si="1"/>
        <v>0.22917302410741533</v>
      </c>
      <c r="L14" s="51">
        <f t="shared" ca="1" si="3"/>
        <v>0.90540128166005496</v>
      </c>
    </row>
    <row r="15" spans="1:12" s="24" customFormat="1" x14ac:dyDescent="0.25">
      <c r="A15" s="81">
        <v>5</v>
      </c>
      <c r="B15" s="82" t="s">
        <v>106</v>
      </c>
      <c r="C15" s="83">
        <v>43832</v>
      </c>
      <c r="D15" s="75">
        <v>60</v>
      </c>
      <c r="E15" s="84" t="s">
        <v>107</v>
      </c>
      <c r="F15" s="50">
        <f t="shared" si="0"/>
        <v>120</v>
      </c>
      <c r="G15" s="4"/>
      <c r="H15" s="50" t="s">
        <v>91</v>
      </c>
      <c r="I15" s="50">
        <f ca="1">SUMIF(E11:F110,E16,F11:F110)</f>
        <v>1240</v>
      </c>
      <c r="J15" s="50">
        <f t="shared" ca="1" si="2"/>
        <v>13108</v>
      </c>
      <c r="K15" s="131">
        <f t="shared" ca="1" si="1"/>
        <v>9.459871833994507E-2</v>
      </c>
      <c r="L15" s="51">
        <f t="shared" ca="1" si="3"/>
        <v>1</v>
      </c>
    </row>
    <row r="16" spans="1:12" s="24" customFormat="1" x14ac:dyDescent="0.25">
      <c r="A16" s="81">
        <v>6</v>
      </c>
      <c r="B16" s="82" t="s">
        <v>106</v>
      </c>
      <c r="C16" s="83">
        <v>43832</v>
      </c>
      <c r="D16" s="75">
        <v>39</v>
      </c>
      <c r="E16" s="84" t="s">
        <v>108</v>
      </c>
      <c r="F16" s="50">
        <f t="shared" si="0"/>
        <v>78</v>
      </c>
      <c r="G16" s="4"/>
      <c r="H16" s="93" t="s">
        <v>24</v>
      </c>
      <c r="I16" s="50">
        <f ca="1">SUM(I11:I15)</f>
        <v>13108</v>
      </c>
      <c r="J16" s="50">
        <f ca="1">J15</f>
        <v>13108</v>
      </c>
      <c r="K16" s="131">
        <f ca="1">SUM(K11:K15)</f>
        <v>1</v>
      </c>
      <c r="L16" s="51">
        <f ca="1">L15</f>
        <v>1</v>
      </c>
    </row>
    <row r="17" spans="1:8" s="24" customFormat="1" x14ac:dyDescent="0.25">
      <c r="A17" s="81">
        <v>7</v>
      </c>
      <c r="B17" s="82" t="s">
        <v>109</v>
      </c>
      <c r="C17" s="83">
        <v>43845</v>
      </c>
      <c r="D17" s="75">
        <v>85</v>
      </c>
      <c r="E17" s="84" t="s">
        <v>102</v>
      </c>
      <c r="F17" s="50">
        <f t="shared" si="0"/>
        <v>170</v>
      </c>
      <c r="G17" s="4"/>
    </row>
    <row r="18" spans="1:8" s="24" customFormat="1" x14ac:dyDescent="0.25">
      <c r="A18" s="81">
        <v>8</v>
      </c>
      <c r="B18" s="82" t="s">
        <v>109</v>
      </c>
      <c r="C18" s="83">
        <v>43845</v>
      </c>
      <c r="D18" s="75">
        <v>72</v>
      </c>
      <c r="E18" s="84" t="s">
        <v>103</v>
      </c>
      <c r="F18" s="50">
        <f t="shared" si="0"/>
        <v>144</v>
      </c>
      <c r="G18" s="4"/>
      <c r="H18" s="4" t="s">
        <v>25</v>
      </c>
    </row>
    <row r="19" spans="1:8" s="24" customFormat="1" ht="18" customHeight="1" x14ac:dyDescent="0.25">
      <c r="A19" s="81">
        <v>9</v>
      </c>
      <c r="B19" s="82" t="s">
        <v>110</v>
      </c>
      <c r="C19" s="83">
        <v>43845</v>
      </c>
      <c r="D19" s="75">
        <v>76</v>
      </c>
      <c r="E19" s="84" t="s">
        <v>105</v>
      </c>
      <c r="F19" s="50">
        <f t="shared" si="0"/>
        <v>152</v>
      </c>
      <c r="G19" s="4"/>
    </row>
    <row r="20" spans="1:8" s="24" customFormat="1" x14ac:dyDescent="0.25">
      <c r="A20" s="81">
        <v>10</v>
      </c>
      <c r="B20" s="82" t="s">
        <v>110</v>
      </c>
      <c r="C20" s="83">
        <v>43846</v>
      </c>
      <c r="D20" s="75">
        <v>42</v>
      </c>
      <c r="E20" s="84" t="s">
        <v>108</v>
      </c>
      <c r="F20" s="50">
        <f t="shared" si="0"/>
        <v>84</v>
      </c>
      <c r="G20" s="4"/>
    </row>
    <row r="21" spans="1:8" s="24" customFormat="1" x14ac:dyDescent="0.25">
      <c r="A21" s="81">
        <v>11</v>
      </c>
      <c r="B21" s="82" t="s">
        <v>110</v>
      </c>
      <c r="C21" s="83">
        <v>43846</v>
      </c>
      <c r="D21" s="75">
        <v>50</v>
      </c>
      <c r="E21" s="84" t="s">
        <v>102</v>
      </c>
      <c r="F21" s="50">
        <f t="shared" si="0"/>
        <v>100</v>
      </c>
      <c r="G21" s="4"/>
    </row>
    <row r="22" spans="1:8" s="24" customFormat="1" ht="20.25" customHeight="1" x14ac:dyDescent="0.25">
      <c r="A22" s="81">
        <v>12</v>
      </c>
      <c r="B22" s="82" t="s">
        <v>111</v>
      </c>
      <c r="C22" s="83">
        <v>43846</v>
      </c>
      <c r="D22" s="75">
        <v>62</v>
      </c>
      <c r="E22" s="84" t="s">
        <v>107</v>
      </c>
      <c r="F22" s="50">
        <f t="shared" si="0"/>
        <v>124</v>
      </c>
      <c r="G22" s="4"/>
    </row>
    <row r="23" spans="1:8" s="24" customFormat="1" ht="24" x14ac:dyDescent="0.25">
      <c r="A23" s="81">
        <v>13</v>
      </c>
      <c r="B23" s="82" t="s">
        <v>111</v>
      </c>
      <c r="C23" s="83">
        <v>43855</v>
      </c>
      <c r="D23" s="75">
        <v>67</v>
      </c>
      <c r="E23" s="84" t="s">
        <v>105</v>
      </c>
      <c r="F23" s="50">
        <f t="shared" si="0"/>
        <v>134</v>
      </c>
      <c r="G23" s="4"/>
    </row>
    <row r="24" spans="1:8" s="24" customFormat="1" x14ac:dyDescent="0.25">
      <c r="A24" s="81">
        <v>14</v>
      </c>
      <c r="B24" s="82" t="s">
        <v>111</v>
      </c>
      <c r="C24" s="83">
        <v>43855</v>
      </c>
      <c r="D24" s="75">
        <v>65</v>
      </c>
      <c r="E24" s="84" t="s">
        <v>103</v>
      </c>
      <c r="F24" s="50">
        <f t="shared" si="0"/>
        <v>130</v>
      </c>
      <c r="G24" s="4"/>
    </row>
    <row r="25" spans="1:8" s="24" customFormat="1" ht="24" x14ac:dyDescent="0.25">
      <c r="A25" s="81">
        <v>15</v>
      </c>
      <c r="B25" s="82" t="s">
        <v>112</v>
      </c>
      <c r="C25" s="83">
        <v>43855</v>
      </c>
      <c r="D25" s="75">
        <v>82</v>
      </c>
      <c r="E25" s="84" t="s">
        <v>107</v>
      </c>
      <c r="F25" s="50">
        <f t="shared" si="0"/>
        <v>164</v>
      </c>
      <c r="G25" s="4"/>
    </row>
    <row r="26" spans="1:8" s="24" customFormat="1" x14ac:dyDescent="0.25">
      <c r="A26" s="81">
        <v>16</v>
      </c>
      <c r="B26" s="82" t="s">
        <v>112</v>
      </c>
      <c r="C26" s="83">
        <v>43856</v>
      </c>
      <c r="D26" s="75">
        <v>57</v>
      </c>
      <c r="E26" s="84" t="s">
        <v>108</v>
      </c>
      <c r="F26" s="50">
        <f t="shared" si="0"/>
        <v>114</v>
      </c>
      <c r="G26" s="4"/>
    </row>
    <row r="27" spans="1:8" s="24" customFormat="1" ht="24" x14ac:dyDescent="0.25">
      <c r="A27" s="81">
        <v>17</v>
      </c>
      <c r="B27" s="82" t="s">
        <v>113</v>
      </c>
      <c r="C27" s="83">
        <v>43856</v>
      </c>
      <c r="D27" s="75">
        <v>68</v>
      </c>
      <c r="E27" s="84" t="s">
        <v>102</v>
      </c>
      <c r="F27" s="50">
        <f t="shared" si="0"/>
        <v>136</v>
      </c>
      <c r="G27" s="4"/>
    </row>
    <row r="28" spans="1:8" s="24" customFormat="1" ht="24" x14ac:dyDescent="0.25">
      <c r="A28" s="81">
        <v>18</v>
      </c>
      <c r="B28" s="82" t="s">
        <v>113</v>
      </c>
      <c r="C28" s="83">
        <v>43856</v>
      </c>
      <c r="D28" s="75">
        <v>58</v>
      </c>
      <c r="E28" s="84" t="s">
        <v>108</v>
      </c>
      <c r="F28" s="50">
        <f t="shared" si="0"/>
        <v>116</v>
      </c>
      <c r="G28" s="4"/>
    </row>
    <row r="29" spans="1:8" s="24" customFormat="1" ht="24" x14ac:dyDescent="0.25">
      <c r="A29" s="81">
        <v>19</v>
      </c>
      <c r="B29" s="82" t="s">
        <v>113</v>
      </c>
      <c r="C29" s="83">
        <v>43857</v>
      </c>
      <c r="D29" s="75">
        <v>79</v>
      </c>
      <c r="E29" s="84" t="s">
        <v>107</v>
      </c>
      <c r="F29" s="50">
        <f t="shared" si="0"/>
        <v>158</v>
      </c>
      <c r="G29" s="4"/>
    </row>
    <row r="30" spans="1:8" s="24" customFormat="1" ht="24" x14ac:dyDescent="0.25">
      <c r="A30" s="81">
        <v>20</v>
      </c>
      <c r="B30" s="82" t="s">
        <v>110</v>
      </c>
      <c r="C30" s="83">
        <v>43862</v>
      </c>
      <c r="D30" s="75">
        <v>80</v>
      </c>
      <c r="E30" s="84" t="s">
        <v>107</v>
      </c>
      <c r="F30" s="50">
        <f t="shared" si="0"/>
        <v>160</v>
      </c>
      <c r="G30" s="4"/>
    </row>
    <row r="31" spans="1:8" s="24" customFormat="1" ht="24" x14ac:dyDescent="0.25">
      <c r="A31" s="81">
        <v>21</v>
      </c>
      <c r="B31" s="82" t="s">
        <v>110</v>
      </c>
      <c r="C31" s="83">
        <v>43862</v>
      </c>
      <c r="D31" s="75">
        <v>72</v>
      </c>
      <c r="E31" s="84" t="s">
        <v>102</v>
      </c>
      <c r="F31" s="50">
        <f t="shared" si="0"/>
        <v>144</v>
      </c>
      <c r="G31" s="4"/>
    </row>
    <row r="32" spans="1:8" s="24" customFormat="1" x14ac:dyDescent="0.25">
      <c r="A32" s="81">
        <v>22</v>
      </c>
      <c r="B32" s="82" t="s">
        <v>106</v>
      </c>
      <c r="C32" s="83">
        <v>43862</v>
      </c>
      <c r="D32" s="75">
        <v>78</v>
      </c>
      <c r="E32" s="84" t="s">
        <v>107</v>
      </c>
      <c r="F32" s="50">
        <f t="shared" si="0"/>
        <v>156</v>
      </c>
      <c r="G32" s="4"/>
      <c r="H32" s="24" t="s">
        <v>26</v>
      </c>
    </row>
    <row r="33" spans="1:8" s="24" customFormat="1" x14ac:dyDescent="0.25">
      <c r="A33" s="81">
        <v>23</v>
      </c>
      <c r="B33" s="82" t="s">
        <v>106</v>
      </c>
      <c r="C33" s="83">
        <v>43863</v>
      </c>
      <c r="D33" s="75">
        <v>65</v>
      </c>
      <c r="E33" s="84" t="s">
        <v>103</v>
      </c>
      <c r="F33" s="50">
        <f t="shared" si="0"/>
        <v>130</v>
      </c>
      <c r="G33" s="4"/>
      <c r="H33" s="24" t="s">
        <v>131</v>
      </c>
    </row>
    <row r="34" spans="1:8" s="24" customFormat="1" ht="24" x14ac:dyDescent="0.25">
      <c r="A34" s="81">
        <v>24</v>
      </c>
      <c r="B34" s="82" t="s">
        <v>113</v>
      </c>
      <c r="C34" s="83">
        <v>43863</v>
      </c>
      <c r="D34" s="75">
        <v>56</v>
      </c>
      <c r="E34" s="84" t="s">
        <v>108</v>
      </c>
      <c r="F34" s="50">
        <f t="shared" si="0"/>
        <v>112</v>
      </c>
      <c r="G34" s="4"/>
      <c r="H34" s="24" t="s">
        <v>132</v>
      </c>
    </row>
    <row r="35" spans="1:8" s="24" customFormat="1" ht="24" x14ac:dyDescent="0.25">
      <c r="A35" s="81">
        <v>25</v>
      </c>
      <c r="B35" s="82" t="s">
        <v>113</v>
      </c>
      <c r="C35" s="83">
        <v>43863</v>
      </c>
      <c r="D35" s="75">
        <v>78</v>
      </c>
      <c r="E35" s="84" t="s">
        <v>105</v>
      </c>
      <c r="F35" s="50">
        <f t="shared" si="0"/>
        <v>156</v>
      </c>
      <c r="G35" s="4"/>
      <c r="H35" s="24" t="s">
        <v>133</v>
      </c>
    </row>
    <row r="36" spans="1:8" s="24" customFormat="1" ht="24" x14ac:dyDescent="0.25">
      <c r="A36" s="81">
        <v>26</v>
      </c>
      <c r="B36" s="82" t="s">
        <v>113</v>
      </c>
      <c r="C36" s="83">
        <v>43876</v>
      </c>
      <c r="D36" s="75">
        <v>70</v>
      </c>
      <c r="E36" s="84" t="s">
        <v>105</v>
      </c>
      <c r="F36" s="50">
        <f t="shared" si="0"/>
        <v>140</v>
      </c>
      <c r="G36" s="4"/>
    </row>
    <row r="37" spans="1:8" s="24" customFormat="1" ht="24" x14ac:dyDescent="0.25">
      <c r="A37" s="81">
        <v>27</v>
      </c>
      <c r="B37" s="82" t="s">
        <v>104</v>
      </c>
      <c r="C37" s="83">
        <v>43876</v>
      </c>
      <c r="D37" s="75">
        <v>32</v>
      </c>
      <c r="E37" s="84" t="s">
        <v>107</v>
      </c>
      <c r="F37" s="50">
        <f t="shared" si="0"/>
        <v>64</v>
      </c>
      <c r="G37" s="4"/>
    </row>
    <row r="38" spans="1:8" s="24" customFormat="1" ht="24" x14ac:dyDescent="0.25">
      <c r="A38" s="81">
        <v>28</v>
      </c>
      <c r="B38" s="82" t="s">
        <v>109</v>
      </c>
      <c r="C38" s="83">
        <v>43876</v>
      </c>
      <c r="D38" s="75">
        <v>102</v>
      </c>
      <c r="E38" s="84" t="s">
        <v>102</v>
      </c>
      <c r="F38" s="50">
        <f t="shared" si="0"/>
        <v>204</v>
      </c>
      <c r="G38" s="4"/>
    </row>
    <row r="39" spans="1:8" s="24" customFormat="1" x14ac:dyDescent="0.25">
      <c r="A39" s="81">
        <v>29</v>
      </c>
      <c r="B39" s="82" t="s">
        <v>109</v>
      </c>
      <c r="C39" s="83">
        <v>43877</v>
      </c>
      <c r="D39" s="75">
        <v>21</v>
      </c>
      <c r="E39" s="84" t="s">
        <v>108</v>
      </c>
      <c r="F39" s="50">
        <f t="shared" si="0"/>
        <v>42</v>
      </c>
      <c r="G39" s="4"/>
    </row>
    <row r="40" spans="1:8" s="24" customFormat="1" ht="24" x14ac:dyDescent="0.25">
      <c r="A40" s="81">
        <v>30</v>
      </c>
      <c r="B40" s="82" t="s">
        <v>109</v>
      </c>
      <c r="C40" s="83">
        <v>43877</v>
      </c>
      <c r="D40" s="75">
        <v>69</v>
      </c>
      <c r="E40" s="84" t="s">
        <v>105</v>
      </c>
      <c r="F40" s="50">
        <f t="shared" si="0"/>
        <v>138</v>
      </c>
      <c r="G40" s="4"/>
    </row>
    <row r="41" spans="1:8" s="24" customFormat="1" x14ac:dyDescent="0.25">
      <c r="A41" s="81">
        <v>31</v>
      </c>
      <c r="B41" s="82" t="s">
        <v>101</v>
      </c>
      <c r="C41" s="83">
        <v>43877</v>
      </c>
      <c r="D41" s="75">
        <v>59</v>
      </c>
      <c r="E41" s="84" t="s">
        <v>103</v>
      </c>
      <c r="F41" s="50">
        <f t="shared" si="0"/>
        <v>118</v>
      </c>
      <c r="G41" s="4"/>
    </row>
    <row r="42" spans="1:8" s="24" customFormat="1" ht="24" x14ac:dyDescent="0.25">
      <c r="A42" s="81">
        <v>32</v>
      </c>
      <c r="B42" s="82" t="s">
        <v>113</v>
      </c>
      <c r="C42" s="83">
        <v>43886</v>
      </c>
      <c r="D42" s="75">
        <v>71</v>
      </c>
      <c r="E42" s="84" t="s">
        <v>107</v>
      </c>
      <c r="F42" s="50">
        <f t="shared" si="0"/>
        <v>142</v>
      </c>
      <c r="G42" s="4"/>
    </row>
    <row r="43" spans="1:8" s="24" customFormat="1" ht="24" x14ac:dyDescent="0.25">
      <c r="A43" s="81">
        <v>33</v>
      </c>
      <c r="B43" s="82" t="s">
        <v>113</v>
      </c>
      <c r="C43" s="83">
        <v>43886</v>
      </c>
      <c r="D43" s="75">
        <v>90</v>
      </c>
      <c r="E43" s="84" t="s">
        <v>102</v>
      </c>
      <c r="F43" s="50">
        <f t="shared" si="0"/>
        <v>180</v>
      </c>
      <c r="G43" s="4"/>
    </row>
    <row r="44" spans="1:8" s="24" customFormat="1" ht="24" x14ac:dyDescent="0.25">
      <c r="A44" s="81">
        <v>34</v>
      </c>
      <c r="B44" s="82" t="s">
        <v>113</v>
      </c>
      <c r="C44" s="83">
        <v>43886</v>
      </c>
      <c r="D44" s="75">
        <v>71</v>
      </c>
      <c r="E44" s="84" t="s">
        <v>105</v>
      </c>
      <c r="F44" s="50">
        <f t="shared" si="0"/>
        <v>142</v>
      </c>
      <c r="G44" s="4"/>
    </row>
    <row r="45" spans="1:8" s="24" customFormat="1" ht="24" x14ac:dyDescent="0.25">
      <c r="A45" s="81">
        <v>35</v>
      </c>
      <c r="B45" s="82" t="s">
        <v>113</v>
      </c>
      <c r="C45" s="83">
        <v>43887</v>
      </c>
      <c r="D45" s="75">
        <v>64</v>
      </c>
      <c r="E45" s="84" t="s">
        <v>103</v>
      </c>
      <c r="F45" s="50">
        <f t="shared" si="0"/>
        <v>128</v>
      </c>
      <c r="G45" s="4"/>
    </row>
    <row r="46" spans="1:8" s="24" customFormat="1" ht="24" x14ac:dyDescent="0.25">
      <c r="A46" s="81">
        <v>36</v>
      </c>
      <c r="B46" s="82" t="s">
        <v>110</v>
      </c>
      <c r="C46" s="83">
        <v>43887</v>
      </c>
      <c r="D46" s="75">
        <v>69</v>
      </c>
      <c r="E46" s="84" t="s">
        <v>107</v>
      </c>
      <c r="F46" s="50">
        <f t="shared" si="0"/>
        <v>138</v>
      </c>
      <c r="G46" s="4"/>
    </row>
    <row r="47" spans="1:8" s="24" customFormat="1" x14ac:dyDescent="0.25">
      <c r="A47" s="81">
        <v>37</v>
      </c>
      <c r="B47" s="82" t="s">
        <v>110</v>
      </c>
      <c r="C47" s="83">
        <v>43887</v>
      </c>
      <c r="D47" s="75">
        <v>100</v>
      </c>
      <c r="E47" s="84" t="s">
        <v>102</v>
      </c>
      <c r="F47" s="50">
        <f t="shared" si="0"/>
        <v>200</v>
      </c>
      <c r="G47" s="4"/>
    </row>
    <row r="48" spans="1:8" s="24" customFormat="1" ht="24" x14ac:dyDescent="0.25">
      <c r="A48" s="81">
        <v>38</v>
      </c>
      <c r="B48" s="82" t="s">
        <v>111</v>
      </c>
      <c r="C48" s="83">
        <v>43891</v>
      </c>
      <c r="D48" s="75">
        <v>70</v>
      </c>
      <c r="E48" s="84" t="s">
        <v>105</v>
      </c>
      <c r="F48" s="50">
        <f t="shared" si="0"/>
        <v>140</v>
      </c>
      <c r="G48" s="4"/>
    </row>
    <row r="49" spans="1:7" s="24" customFormat="1" x14ac:dyDescent="0.25">
      <c r="A49" s="81">
        <v>39</v>
      </c>
      <c r="B49" s="82" t="s">
        <v>111</v>
      </c>
      <c r="C49" s="83">
        <v>43891</v>
      </c>
      <c r="D49" s="75">
        <v>15</v>
      </c>
      <c r="E49" s="84" t="s">
        <v>108</v>
      </c>
      <c r="F49" s="50">
        <f t="shared" si="0"/>
        <v>30</v>
      </c>
      <c r="G49" s="4"/>
    </row>
    <row r="50" spans="1:7" s="24" customFormat="1" x14ac:dyDescent="0.25">
      <c r="A50" s="81">
        <v>40</v>
      </c>
      <c r="B50" s="82" t="s">
        <v>106</v>
      </c>
      <c r="C50" s="83">
        <v>43891</v>
      </c>
      <c r="D50" s="75">
        <v>66</v>
      </c>
      <c r="E50" s="84" t="s">
        <v>103</v>
      </c>
      <c r="F50" s="50">
        <f t="shared" si="0"/>
        <v>132</v>
      </c>
      <c r="G50" s="4"/>
    </row>
    <row r="51" spans="1:7" s="24" customFormat="1" x14ac:dyDescent="0.25">
      <c r="A51" s="81">
        <v>41</v>
      </c>
      <c r="B51" s="82" t="s">
        <v>106</v>
      </c>
      <c r="C51" s="83">
        <v>43892</v>
      </c>
      <c r="D51" s="75">
        <v>24</v>
      </c>
      <c r="E51" s="84" t="s">
        <v>108</v>
      </c>
      <c r="F51" s="50">
        <f t="shared" si="0"/>
        <v>48</v>
      </c>
      <c r="G51" s="4"/>
    </row>
    <row r="52" spans="1:7" s="24" customFormat="1" ht="24" x14ac:dyDescent="0.25">
      <c r="A52" s="81">
        <v>42</v>
      </c>
      <c r="B52" s="82" t="s">
        <v>112</v>
      </c>
      <c r="C52" s="83">
        <v>43892</v>
      </c>
      <c r="D52" s="75">
        <v>99</v>
      </c>
      <c r="E52" s="84" t="s">
        <v>102</v>
      </c>
      <c r="F52" s="50">
        <f t="shared" si="0"/>
        <v>198</v>
      </c>
      <c r="G52" s="4"/>
    </row>
    <row r="53" spans="1:7" s="24" customFormat="1" ht="24" x14ac:dyDescent="0.25">
      <c r="A53" s="81">
        <v>43</v>
      </c>
      <c r="B53" s="82" t="s">
        <v>112</v>
      </c>
      <c r="C53" s="83">
        <v>43892</v>
      </c>
      <c r="D53" s="75">
        <v>72</v>
      </c>
      <c r="E53" s="84" t="s">
        <v>105</v>
      </c>
      <c r="F53" s="50">
        <f t="shared" si="0"/>
        <v>144</v>
      </c>
      <c r="G53" s="4"/>
    </row>
    <row r="54" spans="1:7" s="24" customFormat="1" ht="24" x14ac:dyDescent="0.25">
      <c r="A54" s="81">
        <v>44</v>
      </c>
      <c r="B54" s="82" t="s">
        <v>112</v>
      </c>
      <c r="C54" s="83">
        <v>43905</v>
      </c>
      <c r="D54" s="75">
        <v>104</v>
      </c>
      <c r="E54" s="84" t="s">
        <v>102</v>
      </c>
      <c r="F54" s="50">
        <f t="shared" si="0"/>
        <v>208</v>
      </c>
      <c r="G54" s="4"/>
    </row>
    <row r="55" spans="1:7" s="24" customFormat="1" x14ac:dyDescent="0.25">
      <c r="A55" s="81">
        <v>45</v>
      </c>
      <c r="B55" s="82" t="s">
        <v>104</v>
      </c>
      <c r="C55" s="83">
        <v>43905</v>
      </c>
      <c r="D55" s="75">
        <v>68</v>
      </c>
      <c r="E55" s="84" t="s">
        <v>103</v>
      </c>
      <c r="F55" s="50">
        <f t="shared" si="0"/>
        <v>136</v>
      </c>
      <c r="G55" s="4"/>
    </row>
    <row r="56" spans="1:7" s="24" customFormat="1" ht="24" x14ac:dyDescent="0.25">
      <c r="A56" s="81">
        <v>46</v>
      </c>
      <c r="B56" s="82" t="s">
        <v>104</v>
      </c>
      <c r="C56" s="83">
        <v>43905</v>
      </c>
      <c r="D56" s="75">
        <v>62</v>
      </c>
      <c r="E56" s="84" t="s">
        <v>107</v>
      </c>
      <c r="F56" s="50">
        <f t="shared" si="0"/>
        <v>124</v>
      </c>
      <c r="G56" s="4"/>
    </row>
    <row r="57" spans="1:7" s="24" customFormat="1" ht="24" x14ac:dyDescent="0.25">
      <c r="A57" s="81">
        <v>47</v>
      </c>
      <c r="B57" s="82" t="s">
        <v>110</v>
      </c>
      <c r="C57" s="83">
        <v>43906</v>
      </c>
      <c r="D57" s="75">
        <v>73</v>
      </c>
      <c r="E57" s="84" t="s">
        <v>105</v>
      </c>
      <c r="F57" s="50">
        <f t="shared" si="0"/>
        <v>146</v>
      </c>
      <c r="G57" s="4"/>
    </row>
    <row r="58" spans="1:7" s="24" customFormat="1" ht="24" x14ac:dyDescent="0.25">
      <c r="A58" s="81">
        <v>48</v>
      </c>
      <c r="B58" s="82" t="s">
        <v>109</v>
      </c>
      <c r="C58" s="83">
        <v>43906</v>
      </c>
      <c r="D58" s="75">
        <v>110</v>
      </c>
      <c r="E58" s="84" t="s">
        <v>102</v>
      </c>
      <c r="F58" s="50">
        <f t="shared" si="0"/>
        <v>220</v>
      </c>
      <c r="G58" s="4"/>
    </row>
    <row r="59" spans="1:7" s="24" customFormat="1" x14ac:dyDescent="0.25">
      <c r="A59" s="81">
        <v>49</v>
      </c>
      <c r="B59" s="82" t="s">
        <v>111</v>
      </c>
      <c r="C59" s="83">
        <v>43906</v>
      </c>
      <c r="D59" s="75">
        <v>112</v>
      </c>
      <c r="E59" s="84" t="s">
        <v>102</v>
      </c>
      <c r="F59" s="50">
        <f t="shared" si="0"/>
        <v>224</v>
      </c>
      <c r="G59" s="4"/>
    </row>
    <row r="60" spans="1:7" s="24" customFormat="1" ht="24" x14ac:dyDescent="0.25">
      <c r="A60" s="81">
        <v>50</v>
      </c>
      <c r="B60" s="82" t="s">
        <v>111</v>
      </c>
      <c r="C60" s="83">
        <v>43915</v>
      </c>
      <c r="D60" s="75">
        <v>70</v>
      </c>
      <c r="E60" s="84" t="s">
        <v>105</v>
      </c>
      <c r="F60" s="50">
        <f t="shared" si="0"/>
        <v>140</v>
      </c>
      <c r="G60" s="4"/>
    </row>
    <row r="61" spans="1:7" s="24" customFormat="1" x14ac:dyDescent="0.25">
      <c r="A61" s="81">
        <v>51</v>
      </c>
      <c r="B61" s="82" t="s">
        <v>111</v>
      </c>
      <c r="C61" s="83">
        <v>43915</v>
      </c>
      <c r="D61" s="75">
        <v>25</v>
      </c>
      <c r="E61" s="84" t="s">
        <v>108</v>
      </c>
      <c r="F61" s="50">
        <f t="shared" si="0"/>
        <v>50</v>
      </c>
      <c r="G61" s="4"/>
    </row>
    <row r="62" spans="1:7" s="24" customFormat="1" x14ac:dyDescent="0.25">
      <c r="A62" s="81">
        <v>52</v>
      </c>
      <c r="B62" s="82" t="s">
        <v>111</v>
      </c>
      <c r="C62" s="83">
        <v>43915</v>
      </c>
      <c r="D62" s="75">
        <v>59</v>
      </c>
      <c r="E62" s="84" t="s">
        <v>103</v>
      </c>
      <c r="F62" s="50">
        <f t="shared" si="0"/>
        <v>118</v>
      </c>
      <c r="G62" s="4"/>
    </row>
    <row r="63" spans="1:7" s="24" customFormat="1" ht="36" x14ac:dyDescent="0.25">
      <c r="A63" s="81">
        <v>53</v>
      </c>
      <c r="B63" s="82" t="s">
        <v>106</v>
      </c>
      <c r="C63" s="83">
        <v>43923</v>
      </c>
      <c r="D63" s="75">
        <v>60</v>
      </c>
      <c r="E63" s="84" t="s">
        <v>107</v>
      </c>
      <c r="F63" s="50">
        <f t="shared" si="0"/>
        <v>120</v>
      </c>
      <c r="G63" s="4"/>
    </row>
    <row r="64" spans="1:7" s="24" customFormat="1" ht="24" x14ac:dyDescent="0.25">
      <c r="A64" s="81">
        <v>54</v>
      </c>
      <c r="B64" s="82" t="s">
        <v>106</v>
      </c>
      <c r="C64" s="83">
        <v>43924</v>
      </c>
      <c r="D64" s="75">
        <v>68</v>
      </c>
      <c r="E64" s="84" t="s">
        <v>105</v>
      </c>
      <c r="F64" s="50">
        <f t="shared" si="0"/>
        <v>136</v>
      </c>
      <c r="G64" s="4"/>
    </row>
    <row r="65" spans="1:7" s="24" customFormat="1" ht="36" x14ac:dyDescent="0.25">
      <c r="A65" s="81">
        <v>55</v>
      </c>
      <c r="B65" s="82" t="s">
        <v>106</v>
      </c>
      <c r="C65" s="83">
        <v>43925</v>
      </c>
      <c r="D65" s="75">
        <v>63</v>
      </c>
      <c r="E65" s="84" t="s">
        <v>107</v>
      </c>
      <c r="F65" s="50">
        <f t="shared" si="0"/>
        <v>126</v>
      </c>
      <c r="G65" s="4"/>
    </row>
    <row r="66" spans="1:7" s="24" customFormat="1" x14ac:dyDescent="0.25">
      <c r="A66" s="81">
        <v>56</v>
      </c>
      <c r="B66" s="82" t="s">
        <v>106</v>
      </c>
      <c r="C66" s="83">
        <v>43936</v>
      </c>
      <c r="D66" s="75">
        <v>60</v>
      </c>
      <c r="E66" s="84" t="s">
        <v>103</v>
      </c>
      <c r="F66" s="50">
        <f t="shared" si="0"/>
        <v>120</v>
      </c>
      <c r="G66" s="4"/>
    </row>
    <row r="67" spans="1:7" s="24" customFormat="1" ht="24" x14ac:dyDescent="0.25">
      <c r="A67" s="81">
        <v>57</v>
      </c>
      <c r="B67" s="82" t="s">
        <v>110</v>
      </c>
      <c r="C67" s="83">
        <v>43936</v>
      </c>
      <c r="D67" s="75">
        <v>70</v>
      </c>
      <c r="E67" s="84" t="s">
        <v>105</v>
      </c>
      <c r="F67" s="50">
        <f t="shared" si="0"/>
        <v>140</v>
      </c>
      <c r="G67" s="4"/>
    </row>
    <row r="68" spans="1:7" s="24" customFormat="1" ht="24" x14ac:dyDescent="0.25">
      <c r="A68" s="81">
        <v>58</v>
      </c>
      <c r="B68" s="82" t="s">
        <v>110</v>
      </c>
      <c r="C68" s="83">
        <v>43936</v>
      </c>
      <c r="D68" s="75">
        <v>97</v>
      </c>
      <c r="E68" s="84" t="s">
        <v>102</v>
      </c>
      <c r="F68" s="50">
        <f t="shared" si="0"/>
        <v>194</v>
      </c>
      <c r="G68" s="4"/>
    </row>
    <row r="69" spans="1:7" s="24" customFormat="1" ht="24" x14ac:dyDescent="0.25">
      <c r="A69" s="81">
        <v>59</v>
      </c>
      <c r="B69" s="82" t="s">
        <v>110</v>
      </c>
      <c r="C69" s="83">
        <v>43937</v>
      </c>
      <c r="D69" s="75">
        <v>64</v>
      </c>
      <c r="E69" s="84" t="s">
        <v>107</v>
      </c>
      <c r="F69" s="50">
        <f t="shared" si="0"/>
        <v>128</v>
      </c>
      <c r="G69" s="4"/>
    </row>
    <row r="70" spans="1:7" s="24" customFormat="1" x14ac:dyDescent="0.25">
      <c r="A70" s="81">
        <v>60</v>
      </c>
      <c r="B70" s="82" t="s">
        <v>104</v>
      </c>
      <c r="C70" s="83">
        <v>43937</v>
      </c>
      <c r="D70" s="75">
        <v>61</v>
      </c>
      <c r="E70" s="84" t="s">
        <v>103</v>
      </c>
      <c r="F70" s="50">
        <f t="shared" si="0"/>
        <v>122</v>
      </c>
      <c r="G70" s="4"/>
    </row>
    <row r="71" spans="1:7" s="24" customFormat="1" ht="24" x14ac:dyDescent="0.25">
      <c r="A71" s="81">
        <v>61</v>
      </c>
      <c r="B71" s="82" t="s">
        <v>109</v>
      </c>
      <c r="C71" s="83">
        <v>43937</v>
      </c>
      <c r="D71" s="75">
        <v>72</v>
      </c>
      <c r="E71" s="84" t="s">
        <v>105</v>
      </c>
      <c r="F71" s="50">
        <f t="shared" si="0"/>
        <v>144</v>
      </c>
      <c r="G71" s="4"/>
    </row>
    <row r="72" spans="1:7" s="24" customFormat="1" ht="24" x14ac:dyDescent="0.25">
      <c r="A72" s="81">
        <v>62</v>
      </c>
      <c r="B72" s="82" t="s">
        <v>109</v>
      </c>
      <c r="C72" s="83">
        <v>43946</v>
      </c>
      <c r="D72" s="75">
        <v>67</v>
      </c>
      <c r="E72" s="84" t="s">
        <v>107</v>
      </c>
      <c r="F72" s="50">
        <f t="shared" si="0"/>
        <v>134</v>
      </c>
      <c r="G72" s="4"/>
    </row>
    <row r="73" spans="1:7" s="24" customFormat="1" x14ac:dyDescent="0.25">
      <c r="A73" s="81">
        <v>63</v>
      </c>
      <c r="B73" s="82" t="s">
        <v>109</v>
      </c>
      <c r="C73" s="83">
        <v>43946</v>
      </c>
      <c r="D73" s="75">
        <v>92</v>
      </c>
      <c r="E73" s="84" t="s">
        <v>102</v>
      </c>
      <c r="F73" s="50">
        <f t="shared" si="0"/>
        <v>184</v>
      </c>
      <c r="G73" s="4"/>
    </row>
    <row r="74" spans="1:7" s="24" customFormat="1" x14ac:dyDescent="0.25">
      <c r="A74" s="81">
        <v>64</v>
      </c>
      <c r="B74" s="82" t="s">
        <v>101</v>
      </c>
      <c r="C74" s="83">
        <v>43946</v>
      </c>
      <c r="D74" s="75">
        <v>20</v>
      </c>
      <c r="E74" s="84" t="s">
        <v>108</v>
      </c>
      <c r="F74" s="50">
        <f t="shared" si="0"/>
        <v>40</v>
      </c>
      <c r="G74" s="4"/>
    </row>
    <row r="75" spans="1:7" s="24" customFormat="1" x14ac:dyDescent="0.25">
      <c r="A75" s="81">
        <v>65</v>
      </c>
      <c r="B75" s="82" t="s">
        <v>101</v>
      </c>
      <c r="C75" s="83">
        <v>43947</v>
      </c>
      <c r="D75" s="75">
        <v>62</v>
      </c>
      <c r="E75" s="84" t="s">
        <v>103</v>
      </c>
      <c r="F75" s="50">
        <f t="shared" si="0"/>
        <v>124</v>
      </c>
      <c r="G75" s="4"/>
    </row>
    <row r="76" spans="1:7" s="24" customFormat="1" ht="24" x14ac:dyDescent="0.25">
      <c r="A76" s="81">
        <v>66</v>
      </c>
      <c r="B76" s="82" t="s">
        <v>112</v>
      </c>
      <c r="C76" s="83">
        <v>43947</v>
      </c>
      <c r="D76" s="75">
        <v>62</v>
      </c>
      <c r="E76" s="84" t="s">
        <v>107</v>
      </c>
      <c r="F76" s="50">
        <f t="shared" ref="F76:F110" si="4">D76*2</f>
        <v>124</v>
      </c>
      <c r="G76" s="4"/>
    </row>
    <row r="77" spans="1:7" s="24" customFormat="1" ht="24" x14ac:dyDescent="0.25">
      <c r="A77" s="81">
        <v>67</v>
      </c>
      <c r="B77" s="82" t="s">
        <v>112</v>
      </c>
      <c r="C77" s="83">
        <v>43947</v>
      </c>
      <c r="D77" s="75">
        <v>77</v>
      </c>
      <c r="E77" s="84" t="s">
        <v>105</v>
      </c>
      <c r="F77" s="50">
        <f t="shared" si="4"/>
        <v>154</v>
      </c>
      <c r="G77" s="4"/>
    </row>
    <row r="78" spans="1:7" s="24" customFormat="1" x14ac:dyDescent="0.25">
      <c r="A78" s="81">
        <v>68</v>
      </c>
      <c r="B78" s="82" t="s">
        <v>112</v>
      </c>
      <c r="C78" s="83">
        <v>43952</v>
      </c>
      <c r="D78" s="75">
        <v>19</v>
      </c>
      <c r="E78" s="84" t="s">
        <v>108</v>
      </c>
      <c r="F78" s="50">
        <f t="shared" si="4"/>
        <v>38</v>
      </c>
      <c r="G78" s="4"/>
    </row>
    <row r="79" spans="1:7" s="24" customFormat="1" ht="24" x14ac:dyDescent="0.25">
      <c r="A79" s="81">
        <v>69</v>
      </c>
      <c r="B79" s="82" t="s">
        <v>106</v>
      </c>
      <c r="C79" s="83">
        <v>43953</v>
      </c>
      <c r="D79" s="75">
        <v>93</v>
      </c>
      <c r="E79" s="84" t="s">
        <v>102</v>
      </c>
      <c r="F79" s="50">
        <f t="shared" si="4"/>
        <v>186</v>
      </c>
      <c r="G79" s="4"/>
    </row>
    <row r="80" spans="1:7" s="24" customFormat="1" x14ac:dyDescent="0.25">
      <c r="A80" s="81">
        <v>70</v>
      </c>
      <c r="B80" s="82" t="s">
        <v>106</v>
      </c>
      <c r="C80" s="83">
        <v>43954</v>
      </c>
      <c r="D80" s="75">
        <v>22</v>
      </c>
      <c r="E80" s="84" t="s">
        <v>108</v>
      </c>
      <c r="F80" s="50">
        <f t="shared" si="4"/>
        <v>44</v>
      </c>
      <c r="G80" s="4"/>
    </row>
    <row r="81" spans="1:7" s="24" customFormat="1" ht="24" x14ac:dyDescent="0.25">
      <c r="A81" s="81">
        <v>71</v>
      </c>
      <c r="B81" s="82" t="s">
        <v>106</v>
      </c>
      <c r="C81" s="83">
        <v>43955</v>
      </c>
      <c r="D81" s="75">
        <v>70</v>
      </c>
      <c r="E81" s="84" t="s">
        <v>105</v>
      </c>
      <c r="F81" s="50">
        <f t="shared" si="4"/>
        <v>140</v>
      </c>
      <c r="G81" s="4"/>
    </row>
    <row r="82" spans="1:7" s="24" customFormat="1" x14ac:dyDescent="0.25">
      <c r="A82" s="81">
        <v>72</v>
      </c>
      <c r="B82" s="82" t="s">
        <v>106</v>
      </c>
      <c r="C82" s="83">
        <v>43956</v>
      </c>
      <c r="D82" s="75">
        <v>60</v>
      </c>
      <c r="E82" s="84" t="s">
        <v>103</v>
      </c>
      <c r="F82" s="50">
        <f t="shared" si="4"/>
        <v>120</v>
      </c>
      <c r="G82" s="4"/>
    </row>
    <row r="83" spans="1:7" s="24" customFormat="1" ht="24" x14ac:dyDescent="0.25">
      <c r="A83" s="81">
        <v>73</v>
      </c>
      <c r="B83" s="82" t="s">
        <v>106</v>
      </c>
      <c r="C83" s="83">
        <v>43957</v>
      </c>
      <c r="D83" s="75">
        <v>65</v>
      </c>
      <c r="E83" s="84" t="s">
        <v>107</v>
      </c>
      <c r="F83" s="50">
        <f t="shared" si="4"/>
        <v>130</v>
      </c>
      <c r="G83" s="4"/>
    </row>
    <row r="84" spans="1:7" s="24" customFormat="1" ht="24" x14ac:dyDescent="0.25">
      <c r="A84" s="81">
        <v>74</v>
      </c>
      <c r="B84" s="82" t="s">
        <v>110</v>
      </c>
      <c r="C84" s="83">
        <v>43958</v>
      </c>
      <c r="D84" s="75">
        <v>70</v>
      </c>
      <c r="E84" s="84" t="s">
        <v>105</v>
      </c>
      <c r="F84" s="50">
        <f t="shared" si="4"/>
        <v>140</v>
      </c>
      <c r="G84" s="4"/>
    </row>
    <row r="85" spans="1:7" s="24" customFormat="1" ht="24" x14ac:dyDescent="0.25">
      <c r="A85" s="81">
        <v>75</v>
      </c>
      <c r="B85" s="82" t="s">
        <v>110</v>
      </c>
      <c r="C85" s="83">
        <v>43959</v>
      </c>
      <c r="D85" s="75">
        <v>103</v>
      </c>
      <c r="E85" s="84" t="s">
        <v>102</v>
      </c>
      <c r="F85" s="50">
        <f t="shared" si="4"/>
        <v>206</v>
      </c>
      <c r="G85" s="4"/>
    </row>
    <row r="86" spans="1:7" s="24" customFormat="1" ht="24" x14ac:dyDescent="0.25">
      <c r="A86" s="81">
        <v>76</v>
      </c>
      <c r="B86" s="82" t="s">
        <v>110</v>
      </c>
      <c r="C86" s="83">
        <v>43960</v>
      </c>
      <c r="D86" s="75">
        <v>25</v>
      </c>
      <c r="E86" s="84" t="s">
        <v>108</v>
      </c>
      <c r="F86" s="50">
        <f t="shared" si="4"/>
        <v>50</v>
      </c>
      <c r="G86" s="4"/>
    </row>
    <row r="87" spans="1:7" s="24" customFormat="1" x14ac:dyDescent="0.25">
      <c r="A87" s="81">
        <v>77</v>
      </c>
      <c r="B87" s="82" t="s">
        <v>110</v>
      </c>
      <c r="C87" s="83">
        <v>43961</v>
      </c>
      <c r="D87" s="75">
        <v>61</v>
      </c>
      <c r="E87" s="84" t="s">
        <v>103</v>
      </c>
      <c r="F87" s="50">
        <f t="shared" si="4"/>
        <v>122</v>
      </c>
      <c r="G87" s="4"/>
    </row>
    <row r="88" spans="1:7" s="24" customFormat="1" ht="24" x14ac:dyDescent="0.25">
      <c r="A88" s="81">
        <v>78</v>
      </c>
      <c r="B88" s="82" t="s">
        <v>111</v>
      </c>
      <c r="C88" s="83">
        <v>43962</v>
      </c>
      <c r="D88" s="75">
        <v>69</v>
      </c>
      <c r="E88" s="84" t="s">
        <v>105</v>
      </c>
      <c r="F88" s="50">
        <f t="shared" si="4"/>
        <v>138</v>
      </c>
      <c r="G88" s="4"/>
    </row>
    <row r="89" spans="1:7" s="24" customFormat="1" ht="24" x14ac:dyDescent="0.25">
      <c r="A89" s="81">
        <v>79</v>
      </c>
      <c r="B89" s="82" t="s">
        <v>111</v>
      </c>
      <c r="C89" s="83">
        <v>43979</v>
      </c>
      <c r="D89" s="75">
        <v>104</v>
      </c>
      <c r="E89" s="84" t="s">
        <v>102</v>
      </c>
      <c r="F89" s="50">
        <f t="shared" si="4"/>
        <v>208</v>
      </c>
      <c r="G89" s="4"/>
    </row>
    <row r="90" spans="1:7" s="24" customFormat="1" x14ac:dyDescent="0.25">
      <c r="A90" s="81">
        <v>80</v>
      </c>
      <c r="B90" s="82" t="s">
        <v>109</v>
      </c>
      <c r="C90" s="83">
        <v>43980</v>
      </c>
      <c r="D90" s="75">
        <v>59</v>
      </c>
      <c r="E90" s="84" t="s">
        <v>103</v>
      </c>
      <c r="F90" s="50">
        <f t="shared" si="4"/>
        <v>118</v>
      </c>
      <c r="G90" s="4"/>
    </row>
    <row r="91" spans="1:7" s="24" customFormat="1" ht="24" x14ac:dyDescent="0.25">
      <c r="A91" s="81">
        <v>81</v>
      </c>
      <c r="B91" s="82" t="s">
        <v>109</v>
      </c>
      <c r="C91" s="83">
        <v>43983</v>
      </c>
      <c r="D91" s="75">
        <v>72</v>
      </c>
      <c r="E91" s="84" t="s">
        <v>105</v>
      </c>
      <c r="F91" s="50">
        <f t="shared" si="4"/>
        <v>144</v>
      </c>
      <c r="G91" s="4"/>
    </row>
    <row r="92" spans="1:7" s="24" customFormat="1" x14ac:dyDescent="0.25">
      <c r="A92" s="81">
        <v>82</v>
      </c>
      <c r="B92" s="82" t="s">
        <v>109</v>
      </c>
      <c r="C92" s="83">
        <v>43984</v>
      </c>
      <c r="D92" s="75">
        <v>58</v>
      </c>
      <c r="E92" s="84" t="s">
        <v>103</v>
      </c>
      <c r="F92" s="50">
        <f t="shared" si="4"/>
        <v>116</v>
      </c>
      <c r="G92" s="4"/>
    </row>
    <row r="93" spans="1:7" s="24" customFormat="1" x14ac:dyDescent="0.25">
      <c r="A93" s="81">
        <v>83</v>
      </c>
      <c r="B93" s="82" t="s">
        <v>112</v>
      </c>
      <c r="C93" s="83">
        <v>43988</v>
      </c>
      <c r="D93" s="75">
        <v>59</v>
      </c>
      <c r="E93" s="84" t="s">
        <v>107</v>
      </c>
      <c r="F93" s="50">
        <f t="shared" si="4"/>
        <v>118</v>
      </c>
      <c r="G93" s="4"/>
    </row>
    <row r="94" spans="1:7" s="24" customFormat="1" ht="24" x14ac:dyDescent="0.25">
      <c r="A94" s="81">
        <v>84</v>
      </c>
      <c r="B94" s="82" t="s">
        <v>112</v>
      </c>
      <c r="C94" s="83">
        <v>43989</v>
      </c>
      <c r="D94" s="75">
        <v>98</v>
      </c>
      <c r="E94" s="84" t="s">
        <v>102</v>
      </c>
      <c r="F94" s="50">
        <f t="shared" si="4"/>
        <v>196</v>
      </c>
      <c r="G94" s="4"/>
    </row>
    <row r="95" spans="1:7" s="24" customFormat="1" x14ac:dyDescent="0.25">
      <c r="A95" s="81">
        <v>85</v>
      </c>
      <c r="B95" s="82" t="s">
        <v>106</v>
      </c>
      <c r="C95" s="83">
        <v>43997</v>
      </c>
      <c r="D95" s="75">
        <v>64</v>
      </c>
      <c r="E95" s="84" t="s">
        <v>107</v>
      </c>
      <c r="F95" s="50">
        <f t="shared" si="4"/>
        <v>128</v>
      </c>
      <c r="G95" s="4"/>
    </row>
    <row r="96" spans="1:7" s="24" customFormat="1" x14ac:dyDescent="0.25">
      <c r="A96" s="81">
        <v>86</v>
      </c>
      <c r="B96" s="82" t="s">
        <v>106</v>
      </c>
      <c r="C96" s="83">
        <v>43998</v>
      </c>
      <c r="D96" s="75">
        <v>58</v>
      </c>
      <c r="E96" s="84" t="s">
        <v>103</v>
      </c>
      <c r="F96" s="50">
        <f t="shared" si="4"/>
        <v>116</v>
      </c>
      <c r="G96" s="4"/>
    </row>
    <row r="97" spans="1:7" s="24" customFormat="1" x14ac:dyDescent="0.25">
      <c r="A97" s="81">
        <v>87</v>
      </c>
      <c r="B97" s="82" t="s">
        <v>104</v>
      </c>
      <c r="C97" s="83">
        <v>43999</v>
      </c>
      <c r="D97" s="75">
        <v>30</v>
      </c>
      <c r="E97" s="84" t="s">
        <v>108</v>
      </c>
      <c r="F97" s="50">
        <f t="shared" si="4"/>
        <v>60</v>
      </c>
      <c r="G97" s="4"/>
    </row>
    <row r="98" spans="1:7" s="24" customFormat="1" x14ac:dyDescent="0.25">
      <c r="A98" s="81">
        <v>88</v>
      </c>
      <c r="B98" s="82" t="s">
        <v>104</v>
      </c>
      <c r="C98" s="83">
        <v>44000</v>
      </c>
      <c r="D98" s="75">
        <v>96</v>
      </c>
      <c r="E98" s="84" t="s">
        <v>102</v>
      </c>
      <c r="F98" s="50">
        <f t="shared" si="4"/>
        <v>192</v>
      </c>
      <c r="G98" s="4"/>
    </row>
    <row r="99" spans="1:7" s="24" customFormat="1" x14ac:dyDescent="0.25">
      <c r="A99" s="81">
        <v>89</v>
      </c>
      <c r="B99" s="82" t="s">
        <v>104</v>
      </c>
      <c r="C99" s="83">
        <v>44000</v>
      </c>
      <c r="D99" s="75">
        <v>70</v>
      </c>
      <c r="E99" s="84" t="s">
        <v>107</v>
      </c>
      <c r="F99" s="50">
        <f t="shared" si="4"/>
        <v>140</v>
      </c>
      <c r="G99" s="4"/>
    </row>
    <row r="100" spans="1:7" s="24" customFormat="1" x14ac:dyDescent="0.25">
      <c r="A100" s="81">
        <v>90</v>
      </c>
      <c r="B100" s="82" t="s">
        <v>111</v>
      </c>
      <c r="C100" s="83">
        <v>44001</v>
      </c>
      <c r="D100" s="75">
        <v>63</v>
      </c>
      <c r="E100" s="84" t="s">
        <v>103</v>
      </c>
      <c r="F100" s="50">
        <f t="shared" si="4"/>
        <v>126</v>
      </c>
      <c r="G100" s="4"/>
    </row>
    <row r="101" spans="1:7" s="24" customFormat="1" x14ac:dyDescent="0.25">
      <c r="A101" s="81">
        <v>91</v>
      </c>
      <c r="B101" s="82" t="s">
        <v>109</v>
      </c>
      <c r="C101" s="83">
        <v>44001</v>
      </c>
      <c r="D101" s="75">
        <v>24</v>
      </c>
      <c r="E101" s="84" t="s">
        <v>108</v>
      </c>
      <c r="F101" s="50">
        <f t="shared" si="4"/>
        <v>48</v>
      </c>
      <c r="G101" s="4"/>
    </row>
    <row r="102" spans="1:7" s="24" customFormat="1" x14ac:dyDescent="0.25">
      <c r="A102" s="81">
        <v>92</v>
      </c>
      <c r="B102" s="82" t="s">
        <v>109</v>
      </c>
      <c r="C102" s="83">
        <v>44001</v>
      </c>
      <c r="D102" s="75">
        <v>82</v>
      </c>
      <c r="E102" s="84" t="s">
        <v>102</v>
      </c>
      <c r="F102" s="50">
        <f t="shared" si="4"/>
        <v>164</v>
      </c>
      <c r="G102" s="4"/>
    </row>
    <row r="103" spans="1:7" s="24" customFormat="1" x14ac:dyDescent="0.25">
      <c r="A103" s="81">
        <v>93</v>
      </c>
      <c r="B103" s="82" t="s">
        <v>110</v>
      </c>
      <c r="C103" s="83">
        <v>44003</v>
      </c>
      <c r="D103" s="75">
        <v>20</v>
      </c>
      <c r="E103" s="84" t="s">
        <v>108</v>
      </c>
      <c r="F103" s="50">
        <f t="shared" si="4"/>
        <v>40</v>
      </c>
      <c r="G103" s="4"/>
    </row>
    <row r="104" spans="1:7" s="24" customFormat="1" x14ac:dyDescent="0.25">
      <c r="A104" s="81">
        <v>94</v>
      </c>
      <c r="B104" s="82" t="s">
        <v>110</v>
      </c>
      <c r="C104" s="83">
        <v>44004</v>
      </c>
      <c r="D104" s="75">
        <v>68</v>
      </c>
      <c r="E104" s="84" t="s">
        <v>107</v>
      </c>
      <c r="F104" s="50">
        <f t="shared" si="4"/>
        <v>136</v>
      </c>
      <c r="G104" s="4"/>
    </row>
    <row r="105" spans="1:7" s="24" customFormat="1" x14ac:dyDescent="0.25">
      <c r="A105" s="81">
        <v>95</v>
      </c>
      <c r="B105" s="82" t="s">
        <v>104</v>
      </c>
      <c r="C105" s="83">
        <v>44005</v>
      </c>
      <c r="D105" s="75">
        <v>85</v>
      </c>
      <c r="E105" s="84" t="s">
        <v>102</v>
      </c>
      <c r="F105" s="50">
        <f t="shared" si="4"/>
        <v>170</v>
      </c>
      <c r="G105" s="4"/>
    </row>
    <row r="106" spans="1:7" s="24" customFormat="1" x14ac:dyDescent="0.25">
      <c r="A106" s="81">
        <v>96</v>
      </c>
      <c r="B106" s="82" t="s">
        <v>112</v>
      </c>
      <c r="C106" s="83">
        <v>44006</v>
      </c>
      <c r="D106" s="75">
        <v>19</v>
      </c>
      <c r="E106" s="84" t="s">
        <v>108</v>
      </c>
      <c r="F106" s="50">
        <f t="shared" si="4"/>
        <v>38</v>
      </c>
      <c r="G106" s="4"/>
    </row>
    <row r="107" spans="1:7" s="24" customFormat="1" x14ac:dyDescent="0.25">
      <c r="A107" s="81">
        <v>97</v>
      </c>
      <c r="B107" s="82" t="s">
        <v>101</v>
      </c>
      <c r="C107" s="83">
        <v>44006</v>
      </c>
      <c r="D107" s="75">
        <v>19</v>
      </c>
      <c r="E107" s="84" t="s">
        <v>108</v>
      </c>
      <c r="F107" s="50">
        <f t="shared" si="4"/>
        <v>38</v>
      </c>
      <c r="G107" s="4"/>
    </row>
    <row r="108" spans="1:7" s="24" customFormat="1" x14ac:dyDescent="0.25">
      <c r="A108" s="81">
        <v>98</v>
      </c>
      <c r="B108" s="82" t="s">
        <v>109</v>
      </c>
      <c r="C108" s="83">
        <v>44006</v>
      </c>
      <c r="D108" s="75">
        <v>60</v>
      </c>
      <c r="E108" s="84" t="s">
        <v>103</v>
      </c>
      <c r="F108" s="50">
        <f t="shared" si="4"/>
        <v>120</v>
      </c>
      <c r="G108" s="4"/>
    </row>
    <row r="109" spans="1:7" s="24" customFormat="1" x14ac:dyDescent="0.25">
      <c r="A109" s="81">
        <v>99</v>
      </c>
      <c r="B109" s="82" t="s">
        <v>106</v>
      </c>
      <c r="C109" s="83">
        <v>44007</v>
      </c>
      <c r="D109" s="75">
        <v>65</v>
      </c>
      <c r="E109" s="84" t="s">
        <v>107</v>
      </c>
      <c r="F109" s="50">
        <f t="shared" si="4"/>
        <v>130</v>
      </c>
      <c r="G109" s="4"/>
    </row>
    <row r="110" spans="1:7" s="24" customFormat="1" x14ac:dyDescent="0.25">
      <c r="A110" s="86">
        <v>100</v>
      </c>
      <c r="B110" s="87" t="s">
        <v>110</v>
      </c>
      <c r="C110" s="88">
        <v>44007</v>
      </c>
      <c r="D110" s="89">
        <v>85</v>
      </c>
      <c r="E110" s="90" t="s">
        <v>108</v>
      </c>
      <c r="F110" s="25">
        <f t="shared" si="4"/>
        <v>170</v>
      </c>
      <c r="G110" s="4"/>
    </row>
    <row r="111" spans="1:7" s="24" customFormat="1" x14ac:dyDescent="0.25">
      <c r="A111" s="91" t="s">
        <v>24</v>
      </c>
      <c r="B111" s="50"/>
      <c r="C111" s="50"/>
      <c r="D111" s="92">
        <f>SUM(D11:D110)</f>
        <v>6554</v>
      </c>
      <c r="E111" s="50"/>
      <c r="F111" s="50">
        <f>SUM(F11:F110)</f>
        <v>13108</v>
      </c>
      <c r="G111" s="4"/>
    </row>
    <row r="112" spans="1:7" s="24" customFormat="1" x14ac:dyDescent="0.25">
      <c r="G112" s="4"/>
    </row>
    <row r="114" spans="1:3" x14ac:dyDescent="0.25">
      <c r="A114" s="4" t="s">
        <v>27</v>
      </c>
    </row>
    <row r="115" spans="1:3" x14ac:dyDescent="0.25">
      <c r="A115" s="23" t="s">
        <v>134</v>
      </c>
      <c r="B115">
        <f>1000*30</f>
        <v>30000</v>
      </c>
    </row>
    <row r="116" spans="1:3" x14ac:dyDescent="0.25">
      <c r="A116" t="s">
        <v>28</v>
      </c>
      <c r="B116">
        <v>5</v>
      </c>
    </row>
    <row r="117" spans="1:3" x14ac:dyDescent="0.25">
      <c r="A117" t="s">
        <v>29</v>
      </c>
      <c r="B117">
        <v>13108</v>
      </c>
    </row>
    <row r="119" spans="1:3" x14ac:dyDescent="0.25">
      <c r="A119" t="s">
        <v>30</v>
      </c>
      <c r="B119" s="4">
        <f>B117/(B115*B116) * 1000000</f>
        <v>87386.666666666672</v>
      </c>
      <c r="C119" s="4" t="s">
        <v>31</v>
      </c>
    </row>
    <row r="121" spans="1:3" x14ac:dyDescent="0.25">
      <c r="A121" t="s">
        <v>32</v>
      </c>
      <c r="B121" t="s">
        <v>135</v>
      </c>
    </row>
    <row r="122" spans="1:3" x14ac:dyDescent="0.25">
      <c r="B122" t="s">
        <v>136</v>
      </c>
    </row>
  </sheetData>
  <mergeCells count="1">
    <mergeCell ref="A9:D9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91AE4-16F5-437E-AA3B-476AE9087681}">
  <dimension ref="A1:L128"/>
  <sheetViews>
    <sheetView topLeftCell="A104" zoomScale="85" zoomScaleNormal="85" workbookViewId="0">
      <selection activeCell="A129" sqref="A129"/>
    </sheetView>
  </sheetViews>
  <sheetFormatPr defaultRowHeight="15" x14ac:dyDescent="0.25"/>
  <cols>
    <col min="1" max="1" width="22.140625" bestFit="1" customWidth="1"/>
    <col min="2" max="2" width="16.85546875" customWidth="1"/>
    <col min="3" max="3" width="21.85546875" style="3" customWidth="1"/>
    <col min="4" max="4" width="28.5703125" style="3" customWidth="1"/>
    <col min="5" max="5" width="33.28515625" customWidth="1"/>
    <col min="6" max="6" width="23.28515625" customWidth="1"/>
    <col min="7" max="7" width="13.5703125" customWidth="1"/>
    <col min="8" max="8" width="12.7109375" customWidth="1"/>
    <col min="9" max="9" width="11.85546875" bestFit="1" customWidth="1"/>
    <col min="10" max="10" width="15.7109375" bestFit="1" customWidth="1"/>
    <col min="11" max="11" width="11.28515625" bestFit="1" customWidth="1"/>
    <col min="12" max="12" width="12.5703125" bestFit="1" customWidth="1"/>
  </cols>
  <sheetData>
    <row r="1" spans="1:8" x14ac:dyDescent="0.25">
      <c r="A1" s="3" t="s">
        <v>0</v>
      </c>
    </row>
    <row r="2" spans="1:8" x14ac:dyDescent="0.25">
      <c r="A2" s="3" t="s">
        <v>1</v>
      </c>
    </row>
    <row r="3" spans="1:8" x14ac:dyDescent="0.25">
      <c r="A3" s="3" t="s">
        <v>4</v>
      </c>
    </row>
    <row r="4" spans="1:8" x14ac:dyDescent="0.25">
      <c r="A4" s="3"/>
    </row>
    <row r="5" spans="1:8" x14ac:dyDescent="0.25">
      <c r="A5" s="3" t="s">
        <v>2</v>
      </c>
    </row>
    <row r="6" spans="1:8" x14ac:dyDescent="0.25">
      <c r="A6" s="3" t="s">
        <v>3</v>
      </c>
    </row>
    <row r="8" spans="1:8" x14ac:dyDescent="0.25">
      <c r="A8" s="1" t="s">
        <v>34</v>
      </c>
    </row>
    <row r="10" spans="1:8" x14ac:dyDescent="0.25">
      <c r="A10" s="4" t="s">
        <v>35</v>
      </c>
    </row>
    <row r="12" spans="1:8" x14ac:dyDescent="0.25">
      <c r="B12" s="26" t="s">
        <v>38</v>
      </c>
      <c r="D12" s="26" t="s">
        <v>37</v>
      </c>
      <c r="F12" s="26" t="s">
        <v>36</v>
      </c>
    </row>
    <row r="13" spans="1:8" x14ac:dyDescent="0.25">
      <c r="E13" s="45" t="s">
        <v>199</v>
      </c>
      <c r="G13" s="45" t="s">
        <v>201</v>
      </c>
    </row>
    <row r="14" spans="1:8" s="3" customFormat="1" x14ac:dyDescent="0.25">
      <c r="A14" s="45" t="s">
        <v>200</v>
      </c>
      <c r="H14" s="48" t="s">
        <v>204</v>
      </c>
    </row>
    <row r="15" spans="1:8" s="3" customFormat="1" x14ac:dyDescent="0.25">
      <c r="D15" s="24"/>
      <c r="E15" s="45" t="s">
        <v>202</v>
      </c>
      <c r="G15" s="45" t="s">
        <v>195</v>
      </c>
    </row>
    <row r="16" spans="1:8" x14ac:dyDescent="0.25">
      <c r="C16" s="45" t="s">
        <v>212</v>
      </c>
      <c r="H16" s="45" t="s">
        <v>213</v>
      </c>
    </row>
    <row r="17" spans="1:10" ht="15.75" thickBot="1" x14ac:dyDescent="0.3">
      <c r="F17" s="45" t="s">
        <v>208</v>
      </c>
      <c r="G17" s="45" t="s">
        <v>194</v>
      </c>
    </row>
    <row r="18" spans="1:10" x14ac:dyDescent="0.25">
      <c r="D18" s="45" t="s">
        <v>206</v>
      </c>
      <c r="F18" s="45" t="s">
        <v>205</v>
      </c>
      <c r="I18" s="130" t="s">
        <v>190</v>
      </c>
      <c r="J18" s="40"/>
    </row>
    <row r="19" spans="1:10" x14ac:dyDescent="0.25">
      <c r="I19" s="41"/>
      <c r="J19" s="42"/>
    </row>
    <row r="20" spans="1:10" x14ac:dyDescent="0.25">
      <c r="I20" s="41"/>
      <c r="J20" s="42"/>
    </row>
    <row r="21" spans="1:10" ht="15.75" thickBot="1" x14ac:dyDescent="0.3">
      <c r="B21" s="45" t="s">
        <v>203</v>
      </c>
      <c r="D21" s="45" t="s">
        <v>198</v>
      </c>
      <c r="F21" s="48" t="s">
        <v>204</v>
      </c>
      <c r="I21" s="43"/>
      <c r="J21" s="44"/>
    </row>
    <row r="23" spans="1:10" x14ac:dyDescent="0.25">
      <c r="B23" s="45" t="s">
        <v>192</v>
      </c>
      <c r="D23" s="45" t="s">
        <v>205</v>
      </c>
      <c r="F23" s="45" t="s">
        <v>210</v>
      </c>
    </row>
    <row r="24" spans="1:10" x14ac:dyDescent="0.25">
      <c r="B24" s="24" t="s">
        <v>193</v>
      </c>
      <c r="D24" s="48" t="s">
        <v>204</v>
      </c>
    </row>
    <row r="25" spans="1:10" x14ac:dyDescent="0.25">
      <c r="B25" s="45" t="s">
        <v>207</v>
      </c>
      <c r="F25" s="45" t="s">
        <v>211</v>
      </c>
    </row>
    <row r="26" spans="1:10" x14ac:dyDescent="0.25">
      <c r="F26" s="45" t="s">
        <v>209</v>
      </c>
    </row>
    <row r="27" spans="1:10" x14ac:dyDescent="0.25">
      <c r="C27" s="26" t="s">
        <v>39</v>
      </c>
      <c r="E27" s="26" t="s">
        <v>40</v>
      </c>
      <c r="F27" s="24"/>
    </row>
    <row r="29" spans="1:10" x14ac:dyDescent="0.25">
      <c r="A29" t="s">
        <v>214</v>
      </c>
    </row>
    <row r="30" spans="1:10" x14ac:dyDescent="0.25">
      <c r="A30" t="s">
        <v>215</v>
      </c>
    </row>
    <row r="32" spans="1:10" x14ac:dyDescent="0.25">
      <c r="A32" s="4"/>
    </row>
    <row r="33" spans="1:12" x14ac:dyDescent="0.25">
      <c r="A33" s="4" t="s">
        <v>41</v>
      </c>
    </row>
    <row r="34" spans="1:12" s="24" customFormat="1" x14ac:dyDescent="0.25">
      <c r="A34" s="102" t="s">
        <v>170</v>
      </c>
      <c r="B34" s="102"/>
      <c r="C34" s="102"/>
      <c r="D34" s="102"/>
      <c r="E34" s="102"/>
      <c r="F34" s="102"/>
      <c r="G34" s="102"/>
      <c r="H34" s="102"/>
    </row>
    <row r="35" spans="1:12" s="24" customFormat="1" x14ac:dyDescent="0.25">
      <c r="A35" s="76" t="s">
        <v>171</v>
      </c>
      <c r="B35" s="76"/>
      <c r="C35" s="76"/>
      <c r="D35" s="76"/>
      <c r="E35" s="76"/>
      <c r="F35" s="76"/>
      <c r="G35" s="76"/>
      <c r="H35" s="24" t="s">
        <v>177</v>
      </c>
      <c r="J35" s="24" t="s">
        <v>176</v>
      </c>
    </row>
    <row r="36" spans="1:12" s="24" customFormat="1" x14ac:dyDescent="0.25">
      <c r="A36" s="97"/>
      <c r="B36" s="94" t="s">
        <v>172</v>
      </c>
      <c r="C36" s="94"/>
      <c r="D36" s="99"/>
      <c r="E36" s="99"/>
      <c r="F36" s="99"/>
      <c r="G36" s="99"/>
    </row>
    <row r="37" spans="1:12" ht="36" x14ac:dyDescent="0.25">
      <c r="A37" s="103" t="s">
        <v>137</v>
      </c>
      <c r="B37" s="104"/>
      <c r="C37" s="105" t="s">
        <v>138</v>
      </c>
      <c r="D37" s="106"/>
      <c r="E37" s="114" t="s">
        <v>139</v>
      </c>
      <c r="F37" s="96" t="s">
        <v>140</v>
      </c>
      <c r="G37" s="95" t="s">
        <v>180</v>
      </c>
      <c r="H37" s="85" t="s">
        <v>175</v>
      </c>
      <c r="I37" s="85" t="s">
        <v>174</v>
      </c>
      <c r="J37" s="85" t="s">
        <v>178</v>
      </c>
      <c r="K37" s="85" t="s">
        <v>179</v>
      </c>
      <c r="L37" s="85" t="s">
        <v>181</v>
      </c>
    </row>
    <row r="38" spans="1:12" x14ac:dyDescent="0.25">
      <c r="A38" s="100" t="s">
        <v>173</v>
      </c>
      <c r="B38" s="101"/>
      <c r="C38" s="107">
        <f>I38-H38</f>
        <v>6.9444444444444753E-3</v>
      </c>
      <c r="D38" s="108"/>
      <c r="E38" s="68">
        <v>110</v>
      </c>
      <c r="F38" s="69"/>
      <c r="G38" s="110">
        <v>476.02</v>
      </c>
      <c r="H38" s="112">
        <v>0.25</v>
      </c>
      <c r="I38" s="112">
        <v>0.25694444444444448</v>
      </c>
      <c r="J38" s="115">
        <f>C38*7</f>
        <v>4.8611111111111327E-2</v>
      </c>
      <c r="K38" s="50">
        <f>E38*7</f>
        <v>770</v>
      </c>
      <c r="L38" s="50">
        <f>G38*7</f>
        <v>3332.14</v>
      </c>
    </row>
    <row r="39" spans="1:12" x14ac:dyDescent="0.25">
      <c r="A39" s="100" t="s">
        <v>141</v>
      </c>
      <c r="B39" s="101"/>
      <c r="C39" s="107">
        <f t="shared" ref="C39:C67" si="0">I39-H39</f>
        <v>2.0833333333333259E-3</v>
      </c>
      <c r="D39" s="108"/>
      <c r="E39" s="68">
        <v>110</v>
      </c>
      <c r="F39" s="69"/>
      <c r="G39" s="110">
        <v>475.26</v>
      </c>
      <c r="H39" s="112">
        <v>0.25833333333333336</v>
      </c>
      <c r="I39" s="112">
        <v>0.26041666666666669</v>
      </c>
      <c r="J39" s="115">
        <f t="shared" ref="J39:J67" si="1">C39*7</f>
        <v>1.4583333333333282E-2</v>
      </c>
      <c r="K39" s="50">
        <f t="shared" ref="K39:K67" si="2">E39*7</f>
        <v>770</v>
      </c>
      <c r="L39" s="50">
        <f t="shared" ref="L39:L67" si="3">G39*7</f>
        <v>3326.8199999999997</v>
      </c>
    </row>
    <row r="40" spans="1:12" x14ac:dyDescent="0.25">
      <c r="A40" s="100" t="s">
        <v>142</v>
      </c>
      <c r="B40" s="101"/>
      <c r="C40" s="107">
        <f t="shared" si="0"/>
        <v>2.0833333333333259E-3</v>
      </c>
      <c r="D40" s="108"/>
      <c r="E40" s="68">
        <v>120</v>
      </c>
      <c r="F40" s="69"/>
      <c r="G40" s="111">
        <v>476.4</v>
      </c>
      <c r="H40" s="112">
        <v>0.2638888888888889</v>
      </c>
      <c r="I40" s="112">
        <v>0.26597222222222222</v>
      </c>
      <c r="J40" s="115">
        <f t="shared" si="1"/>
        <v>1.4583333333333282E-2</v>
      </c>
      <c r="K40" s="50">
        <f t="shared" si="2"/>
        <v>840</v>
      </c>
      <c r="L40" s="50">
        <f t="shared" si="3"/>
        <v>3334.7999999999997</v>
      </c>
    </row>
    <row r="41" spans="1:12" x14ac:dyDescent="0.25">
      <c r="A41" s="100" t="s">
        <v>143</v>
      </c>
      <c r="B41" s="101"/>
      <c r="C41" s="107">
        <f t="shared" si="0"/>
        <v>3.4722222222222099E-3</v>
      </c>
      <c r="D41" s="108"/>
      <c r="E41" s="68">
        <v>130</v>
      </c>
      <c r="F41" s="69"/>
      <c r="G41" s="110">
        <v>474.88</v>
      </c>
      <c r="H41" s="112">
        <v>0.27777777777777779</v>
      </c>
      <c r="I41" s="112">
        <v>0.28125</v>
      </c>
      <c r="J41" s="115">
        <f t="shared" si="1"/>
        <v>2.4305555555555469E-2</v>
      </c>
      <c r="K41" s="50">
        <f t="shared" si="2"/>
        <v>910</v>
      </c>
      <c r="L41" s="50">
        <f t="shared" si="3"/>
        <v>3324.16</v>
      </c>
    </row>
    <row r="42" spans="1:12" x14ac:dyDescent="0.25">
      <c r="A42" s="100" t="s">
        <v>144</v>
      </c>
      <c r="B42" s="101"/>
      <c r="C42" s="107">
        <f t="shared" si="0"/>
        <v>3.4722222222222099E-3</v>
      </c>
      <c r="D42" s="108"/>
      <c r="E42" s="68">
        <v>130</v>
      </c>
      <c r="F42" s="69"/>
      <c r="G42" s="110">
        <v>439.26</v>
      </c>
      <c r="H42" s="112">
        <v>0.2951388888888889</v>
      </c>
      <c r="I42" s="112">
        <v>0.2986111111111111</v>
      </c>
      <c r="J42" s="115">
        <f t="shared" si="1"/>
        <v>2.4305555555555469E-2</v>
      </c>
      <c r="K42" s="50">
        <f t="shared" si="2"/>
        <v>910</v>
      </c>
      <c r="L42" s="50">
        <f t="shared" si="3"/>
        <v>3074.8199999999997</v>
      </c>
    </row>
    <row r="43" spans="1:12" x14ac:dyDescent="0.25">
      <c r="A43" s="100" t="s">
        <v>145</v>
      </c>
      <c r="B43" s="101"/>
      <c r="C43" s="107">
        <f t="shared" si="0"/>
        <v>1.388888888888884E-3</v>
      </c>
      <c r="D43" s="108"/>
      <c r="E43" s="68">
        <v>140</v>
      </c>
      <c r="F43" s="69"/>
      <c r="G43" s="110">
        <v>438.12</v>
      </c>
      <c r="H43" s="112">
        <v>0.3</v>
      </c>
      <c r="I43" s="112">
        <v>0.30138888888888887</v>
      </c>
      <c r="J43" s="115">
        <f t="shared" si="1"/>
        <v>9.7222222222221877E-3</v>
      </c>
      <c r="K43" s="50">
        <f t="shared" si="2"/>
        <v>980</v>
      </c>
      <c r="L43" s="50">
        <f t="shared" si="3"/>
        <v>3066.84</v>
      </c>
    </row>
    <row r="44" spans="1:12" x14ac:dyDescent="0.25">
      <c r="A44" s="100" t="s">
        <v>146</v>
      </c>
      <c r="B44" s="101"/>
      <c r="C44" s="107">
        <f t="shared" si="0"/>
        <v>2.0833333333333814E-3</v>
      </c>
      <c r="D44" s="108"/>
      <c r="E44" s="68">
        <v>150</v>
      </c>
      <c r="F44" s="69"/>
      <c r="G44" s="110">
        <v>437.36</v>
      </c>
      <c r="H44" s="112">
        <v>0.30555555555555552</v>
      </c>
      <c r="I44" s="112">
        <v>0.30763888888888891</v>
      </c>
      <c r="J44" s="115">
        <f t="shared" si="1"/>
        <v>1.458333333333367E-2</v>
      </c>
      <c r="K44" s="50">
        <f t="shared" si="2"/>
        <v>1050</v>
      </c>
      <c r="L44" s="50">
        <f t="shared" si="3"/>
        <v>3061.52</v>
      </c>
    </row>
    <row r="45" spans="1:12" x14ac:dyDescent="0.25">
      <c r="A45" s="100" t="s">
        <v>147</v>
      </c>
      <c r="B45" s="101"/>
      <c r="C45" s="107">
        <f t="shared" si="0"/>
        <v>3.4722222222222099E-3</v>
      </c>
      <c r="D45" s="108"/>
      <c r="E45" s="68">
        <v>150</v>
      </c>
      <c r="F45" s="69"/>
      <c r="G45" s="111">
        <v>436.6</v>
      </c>
      <c r="H45" s="112">
        <v>0.31944444444444448</v>
      </c>
      <c r="I45" s="112">
        <v>0.32291666666666669</v>
      </c>
      <c r="J45" s="115">
        <f t="shared" si="1"/>
        <v>2.4305555555555469E-2</v>
      </c>
      <c r="K45" s="50">
        <f t="shared" si="2"/>
        <v>1050</v>
      </c>
      <c r="L45" s="50">
        <f t="shared" si="3"/>
        <v>3056.2000000000003</v>
      </c>
    </row>
    <row r="46" spans="1:12" x14ac:dyDescent="0.25">
      <c r="A46" s="100" t="s">
        <v>148</v>
      </c>
      <c r="B46" s="101"/>
      <c r="C46" s="107">
        <f t="shared" si="0"/>
        <v>3.4722222222222099E-3</v>
      </c>
      <c r="D46" s="108"/>
      <c r="E46" s="68">
        <v>150</v>
      </c>
      <c r="F46" s="69"/>
      <c r="G46" s="111">
        <v>416.9</v>
      </c>
      <c r="H46" s="112">
        <v>0.32500000000000001</v>
      </c>
      <c r="I46" s="112">
        <v>0.32847222222222222</v>
      </c>
      <c r="J46" s="115">
        <f t="shared" si="1"/>
        <v>2.4305555555555469E-2</v>
      </c>
      <c r="K46" s="50">
        <f t="shared" si="2"/>
        <v>1050</v>
      </c>
      <c r="L46" s="50">
        <f t="shared" si="3"/>
        <v>2918.2999999999997</v>
      </c>
    </row>
    <row r="47" spans="1:12" x14ac:dyDescent="0.25">
      <c r="A47" s="100" t="s">
        <v>149</v>
      </c>
      <c r="B47" s="101"/>
      <c r="C47" s="107">
        <f t="shared" si="0"/>
        <v>3.4722222222222099E-3</v>
      </c>
      <c r="D47" s="108"/>
      <c r="E47" s="68">
        <v>160</v>
      </c>
      <c r="F47" s="69"/>
      <c r="G47" s="110">
        <v>400.98</v>
      </c>
      <c r="H47" s="112">
        <v>0.3298611111111111</v>
      </c>
      <c r="I47" s="112">
        <v>0.33333333333333331</v>
      </c>
      <c r="J47" s="115">
        <f t="shared" si="1"/>
        <v>2.4305555555555469E-2</v>
      </c>
      <c r="K47" s="50">
        <f t="shared" si="2"/>
        <v>1120</v>
      </c>
      <c r="L47" s="50">
        <f t="shared" si="3"/>
        <v>2806.86</v>
      </c>
    </row>
    <row r="48" spans="1:12" x14ac:dyDescent="0.25">
      <c r="A48" s="100" t="s">
        <v>150</v>
      </c>
      <c r="B48" s="101"/>
      <c r="C48" s="107">
        <f t="shared" si="0"/>
        <v>2.7777777777777679E-3</v>
      </c>
      <c r="D48" s="108"/>
      <c r="E48" s="68">
        <v>160</v>
      </c>
      <c r="F48" s="69"/>
      <c r="G48" s="111">
        <v>400.6</v>
      </c>
      <c r="H48" s="112">
        <v>0.33680555555555558</v>
      </c>
      <c r="I48" s="112">
        <v>0.33958333333333335</v>
      </c>
      <c r="J48" s="115">
        <f t="shared" si="1"/>
        <v>1.9444444444444375E-2</v>
      </c>
      <c r="K48" s="50">
        <f t="shared" si="2"/>
        <v>1120</v>
      </c>
      <c r="L48" s="50">
        <f t="shared" si="3"/>
        <v>2804.2000000000003</v>
      </c>
    </row>
    <row r="49" spans="1:12" x14ac:dyDescent="0.25">
      <c r="A49" s="100" t="s">
        <v>151</v>
      </c>
      <c r="B49" s="101"/>
      <c r="C49" s="107">
        <f t="shared" si="0"/>
        <v>4.8611111111111494E-3</v>
      </c>
      <c r="D49" s="108"/>
      <c r="E49" s="68">
        <v>170</v>
      </c>
      <c r="F49" s="69"/>
      <c r="G49" s="110">
        <v>399.46</v>
      </c>
      <c r="H49" s="112">
        <v>0.34027777777777773</v>
      </c>
      <c r="I49" s="112">
        <v>0.34513888888888888</v>
      </c>
      <c r="J49" s="115">
        <f t="shared" si="1"/>
        <v>3.4027777777778045E-2</v>
      </c>
      <c r="K49" s="50">
        <f t="shared" si="2"/>
        <v>1190</v>
      </c>
      <c r="L49" s="50">
        <f t="shared" si="3"/>
        <v>2796.22</v>
      </c>
    </row>
    <row r="50" spans="1:12" x14ac:dyDescent="0.25">
      <c r="A50" s="100" t="s">
        <v>152</v>
      </c>
      <c r="B50" s="101"/>
      <c r="C50" s="107">
        <f t="shared" si="0"/>
        <v>4.1666666666666519E-3</v>
      </c>
      <c r="D50" s="108"/>
      <c r="E50" s="68">
        <v>170</v>
      </c>
      <c r="F50" s="69"/>
      <c r="G50" s="110">
        <v>399.46</v>
      </c>
      <c r="H50" s="112">
        <v>0.34722222222222227</v>
      </c>
      <c r="I50" s="112">
        <v>0.35138888888888892</v>
      </c>
      <c r="J50" s="115">
        <f t="shared" si="1"/>
        <v>2.9166666666666563E-2</v>
      </c>
      <c r="K50" s="50">
        <f t="shared" si="2"/>
        <v>1190</v>
      </c>
      <c r="L50" s="50">
        <f t="shared" si="3"/>
        <v>2796.22</v>
      </c>
    </row>
    <row r="51" spans="1:12" x14ac:dyDescent="0.25">
      <c r="A51" s="100" t="s">
        <v>153</v>
      </c>
      <c r="B51" s="101"/>
      <c r="C51" s="107">
        <f t="shared" si="0"/>
        <v>3.4722222222222099E-3</v>
      </c>
      <c r="D51" s="108"/>
      <c r="E51" s="68">
        <v>180</v>
      </c>
      <c r="F51" s="69"/>
      <c r="G51" s="111">
        <v>398.7</v>
      </c>
      <c r="H51" s="112">
        <v>0.35416666666666669</v>
      </c>
      <c r="I51" s="112">
        <v>0.3576388888888889</v>
      </c>
      <c r="J51" s="115">
        <f t="shared" si="1"/>
        <v>2.4305555555555469E-2</v>
      </c>
      <c r="K51" s="50">
        <f t="shared" si="2"/>
        <v>1260</v>
      </c>
      <c r="L51" s="50">
        <f t="shared" si="3"/>
        <v>2790.9</v>
      </c>
    </row>
    <row r="52" spans="1:12" x14ac:dyDescent="0.25">
      <c r="A52" s="100" t="s">
        <v>154</v>
      </c>
      <c r="B52" s="101"/>
      <c r="C52" s="107">
        <f t="shared" si="0"/>
        <v>2.0833333333333259E-3</v>
      </c>
      <c r="D52" s="108"/>
      <c r="E52" s="68">
        <v>180</v>
      </c>
      <c r="F52" s="69"/>
      <c r="G52" s="110">
        <v>398.32</v>
      </c>
      <c r="H52" s="112">
        <v>0.35833333333333334</v>
      </c>
      <c r="I52" s="112">
        <v>0.36041666666666666</v>
      </c>
      <c r="J52" s="115">
        <f t="shared" si="1"/>
        <v>1.4583333333333282E-2</v>
      </c>
      <c r="K52" s="50">
        <f t="shared" si="2"/>
        <v>1260</v>
      </c>
      <c r="L52" s="50">
        <f t="shared" si="3"/>
        <v>2788.24</v>
      </c>
    </row>
    <row r="53" spans="1:12" x14ac:dyDescent="0.25">
      <c r="A53" s="100" t="s">
        <v>155</v>
      </c>
      <c r="B53" s="101"/>
      <c r="C53" s="107">
        <f t="shared" si="0"/>
        <v>4.8611111111110938E-3</v>
      </c>
      <c r="D53" s="108"/>
      <c r="E53" s="68">
        <v>190</v>
      </c>
      <c r="F53" s="69"/>
      <c r="G53" s="98">
        <v>379</v>
      </c>
      <c r="H53" s="113">
        <v>0.3611111111111111</v>
      </c>
      <c r="I53" s="112">
        <v>0.3659722222222222</v>
      </c>
      <c r="J53" s="115">
        <f t="shared" si="1"/>
        <v>3.4027777777777657E-2</v>
      </c>
      <c r="K53" s="50">
        <f t="shared" si="2"/>
        <v>1330</v>
      </c>
      <c r="L53" s="50">
        <f t="shared" si="3"/>
        <v>2653</v>
      </c>
    </row>
    <row r="54" spans="1:12" x14ac:dyDescent="0.25">
      <c r="A54" s="100" t="s">
        <v>156</v>
      </c>
      <c r="B54" s="101"/>
      <c r="C54" s="107">
        <f t="shared" si="0"/>
        <v>5.5555555555555358E-3</v>
      </c>
      <c r="D54" s="108"/>
      <c r="E54" s="68">
        <v>190</v>
      </c>
      <c r="F54" s="69"/>
      <c r="G54" s="110">
        <v>371.42</v>
      </c>
      <c r="H54" s="113">
        <v>0.36805555555555558</v>
      </c>
      <c r="I54" s="112">
        <v>0.37361111111111112</v>
      </c>
      <c r="J54" s="115">
        <f t="shared" si="1"/>
        <v>3.8888888888888751E-2</v>
      </c>
      <c r="K54" s="50">
        <f t="shared" si="2"/>
        <v>1330</v>
      </c>
      <c r="L54" s="50">
        <f t="shared" si="3"/>
        <v>2599.94</v>
      </c>
    </row>
    <row r="55" spans="1:12" x14ac:dyDescent="0.25">
      <c r="A55" s="100" t="s">
        <v>157</v>
      </c>
      <c r="B55" s="101"/>
      <c r="C55" s="107">
        <f t="shared" si="0"/>
        <v>8.3333333333333037E-3</v>
      </c>
      <c r="D55" s="108"/>
      <c r="E55" s="68">
        <v>200</v>
      </c>
      <c r="F55" s="69"/>
      <c r="G55" s="110">
        <v>367.63</v>
      </c>
      <c r="H55" s="113">
        <v>0.63750000000000007</v>
      </c>
      <c r="I55" s="112">
        <v>0.64583333333333337</v>
      </c>
      <c r="J55" s="115">
        <f t="shared" si="1"/>
        <v>5.8333333333333126E-2</v>
      </c>
      <c r="K55" s="50">
        <f t="shared" si="2"/>
        <v>1400</v>
      </c>
      <c r="L55" s="50">
        <f t="shared" si="3"/>
        <v>2573.41</v>
      </c>
    </row>
    <row r="56" spans="1:12" x14ac:dyDescent="0.25">
      <c r="A56" s="100" t="s">
        <v>158</v>
      </c>
      <c r="B56" s="101"/>
      <c r="C56" s="107">
        <f t="shared" si="0"/>
        <v>5.5555555555555358E-3</v>
      </c>
      <c r="D56" s="108"/>
      <c r="E56" s="68">
        <v>220</v>
      </c>
      <c r="F56" s="69"/>
      <c r="G56" s="110">
        <v>360.05</v>
      </c>
      <c r="H56" s="113">
        <v>0.64722222222222225</v>
      </c>
      <c r="I56" s="112">
        <v>0.65277777777777779</v>
      </c>
      <c r="J56" s="115">
        <f t="shared" si="1"/>
        <v>3.8888888888888751E-2</v>
      </c>
      <c r="K56" s="50">
        <f t="shared" si="2"/>
        <v>1540</v>
      </c>
      <c r="L56" s="50">
        <f t="shared" si="3"/>
        <v>2520.35</v>
      </c>
    </row>
    <row r="57" spans="1:12" x14ac:dyDescent="0.25">
      <c r="A57" s="100" t="s">
        <v>159</v>
      </c>
      <c r="B57" s="101"/>
      <c r="C57" s="107">
        <f t="shared" si="0"/>
        <v>4.1666666666666519E-3</v>
      </c>
      <c r="D57" s="108"/>
      <c r="E57" s="68">
        <v>220</v>
      </c>
      <c r="F57" s="69"/>
      <c r="G57" s="110">
        <v>356.26</v>
      </c>
      <c r="H57" s="113">
        <v>0.65416666666666667</v>
      </c>
      <c r="I57" s="112">
        <v>0.65833333333333333</v>
      </c>
      <c r="J57" s="115">
        <f t="shared" si="1"/>
        <v>2.9166666666666563E-2</v>
      </c>
      <c r="K57" s="50">
        <f t="shared" si="2"/>
        <v>1540</v>
      </c>
      <c r="L57" s="50">
        <f t="shared" si="3"/>
        <v>2493.8199999999997</v>
      </c>
    </row>
    <row r="58" spans="1:12" x14ac:dyDescent="0.25">
      <c r="A58" s="100" t="s">
        <v>160</v>
      </c>
      <c r="B58" s="101"/>
      <c r="C58" s="107">
        <f t="shared" si="0"/>
        <v>6.9444444444445308E-3</v>
      </c>
      <c r="D58" s="108"/>
      <c r="E58" s="68">
        <v>240</v>
      </c>
      <c r="F58" s="69"/>
      <c r="G58" s="111">
        <v>341.1</v>
      </c>
      <c r="H58" s="113">
        <v>0.66666666666666663</v>
      </c>
      <c r="I58" s="112">
        <v>0.67361111111111116</v>
      </c>
      <c r="J58" s="115">
        <f t="shared" si="1"/>
        <v>4.8611111111111716E-2</v>
      </c>
      <c r="K58" s="50">
        <f t="shared" si="2"/>
        <v>1680</v>
      </c>
      <c r="L58" s="50">
        <f t="shared" si="3"/>
        <v>2387.7000000000003</v>
      </c>
    </row>
    <row r="59" spans="1:12" x14ac:dyDescent="0.25">
      <c r="A59" s="100" t="s">
        <v>161</v>
      </c>
      <c r="B59" s="101"/>
      <c r="C59" s="107">
        <f t="shared" si="0"/>
        <v>5.5555555555555358E-3</v>
      </c>
      <c r="D59" s="108"/>
      <c r="E59" s="68">
        <v>240</v>
      </c>
      <c r="F59" s="69"/>
      <c r="G59" s="110">
        <v>337.31</v>
      </c>
      <c r="H59" s="113">
        <v>0.67499999999999993</v>
      </c>
      <c r="I59" s="112">
        <v>0.68055555555555547</v>
      </c>
      <c r="J59" s="115">
        <f t="shared" si="1"/>
        <v>3.8888888888888751E-2</v>
      </c>
      <c r="K59" s="50">
        <f t="shared" si="2"/>
        <v>1680</v>
      </c>
      <c r="L59" s="50">
        <f t="shared" si="3"/>
        <v>2361.17</v>
      </c>
    </row>
    <row r="60" spans="1:12" x14ac:dyDescent="0.25">
      <c r="A60" s="100" t="s">
        <v>162</v>
      </c>
      <c r="B60" s="101"/>
      <c r="C60" s="107">
        <f t="shared" si="0"/>
        <v>2.0833333333333259E-3</v>
      </c>
      <c r="D60" s="108"/>
      <c r="E60" s="68">
        <v>260</v>
      </c>
      <c r="F60" s="69"/>
      <c r="G60" s="110">
        <v>318.36</v>
      </c>
      <c r="H60" s="113">
        <v>0.68194444444444446</v>
      </c>
      <c r="I60" s="112">
        <v>0.68402777777777779</v>
      </c>
      <c r="J60" s="115">
        <f t="shared" si="1"/>
        <v>1.4583333333333282E-2</v>
      </c>
      <c r="K60" s="50">
        <f t="shared" si="2"/>
        <v>1820</v>
      </c>
      <c r="L60" s="50">
        <f t="shared" si="3"/>
        <v>2228.52</v>
      </c>
    </row>
    <row r="61" spans="1:12" x14ac:dyDescent="0.25">
      <c r="A61" s="100" t="s">
        <v>163</v>
      </c>
      <c r="B61" s="101"/>
      <c r="C61" s="107">
        <f t="shared" si="0"/>
        <v>9.0277777777778567E-3</v>
      </c>
      <c r="D61" s="108"/>
      <c r="E61" s="68">
        <v>260</v>
      </c>
      <c r="F61" s="69"/>
      <c r="G61" s="110">
        <v>316.08</v>
      </c>
      <c r="H61" s="113">
        <v>0.69097222222222221</v>
      </c>
      <c r="I61" s="112">
        <v>0.70000000000000007</v>
      </c>
      <c r="J61" s="115">
        <f t="shared" si="1"/>
        <v>6.3194444444444997E-2</v>
      </c>
      <c r="K61" s="50">
        <f t="shared" si="2"/>
        <v>1820</v>
      </c>
      <c r="L61" s="50">
        <f t="shared" si="3"/>
        <v>2212.56</v>
      </c>
    </row>
    <row r="62" spans="1:12" x14ac:dyDescent="0.25">
      <c r="A62" s="100" t="s">
        <v>164</v>
      </c>
      <c r="B62" s="101"/>
      <c r="C62" s="107">
        <f t="shared" si="0"/>
        <v>2.7777777777777679E-3</v>
      </c>
      <c r="D62" s="108"/>
      <c r="E62" s="68">
        <v>280</v>
      </c>
      <c r="F62" s="69"/>
      <c r="G62" s="110">
        <v>284.25</v>
      </c>
      <c r="H62" s="113">
        <v>0.7055555555555556</v>
      </c>
      <c r="I62" s="112">
        <v>0.70833333333333337</v>
      </c>
      <c r="J62" s="115">
        <f t="shared" si="1"/>
        <v>1.9444444444444375E-2</v>
      </c>
      <c r="K62" s="50">
        <f t="shared" si="2"/>
        <v>1960</v>
      </c>
      <c r="L62" s="50">
        <f t="shared" si="3"/>
        <v>1989.75</v>
      </c>
    </row>
    <row r="63" spans="1:12" x14ac:dyDescent="0.25">
      <c r="A63" s="100" t="s">
        <v>165</v>
      </c>
      <c r="B63" s="101"/>
      <c r="C63" s="107">
        <f t="shared" si="0"/>
        <v>2.083333333333437E-3</v>
      </c>
      <c r="D63" s="108"/>
      <c r="E63" s="68">
        <v>300</v>
      </c>
      <c r="F63" s="69"/>
      <c r="G63" s="110">
        <v>272.88</v>
      </c>
      <c r="H63" s="113">
        <v>0.71736111111111101</v>
      </c>
      <c r="I63" s="112">
        <v>0.71944444444444444</v>
      </c>
      <c r="J63" s="115">
        <f t="shared" si="1"/>
        <v>1.4583333333334059E-2</v>
      </c>
      <c r="K63" s="50">
        <f t="shared" si="2"/>
        <v>2100</v>
      </c>
      <c r="L63" s="50">
        <f t="shared" si="3"/>
        <v>1910.1599999999999</v>
      </c>
    </row>
    <row r="64" spans="1:12" x14ac:dyDescent="0.25">
      <c r="A64" s="100" t="s">
        <v>166</v>
      </c>
      <c r="B64" s="101"/>
      <c r="C64" s="107">
        <f t="shared" si="0"/>
        <v>4.8611111111109828E-3</v>
      </c>
      <c r="D64" s="108"/>
      <c r="E64" s="68">
        <v>300</v>
      </c>
      <c r="F64" s="69"/>
      <c r="G64" s="110">
        <v>270.98</v>
      </c>
      <c r="H64" s="113">
        <v>0.72013888888888899</v>
      </c>
      <c r="I64" s="112">
        <v>0.72499999999999998</v>
      </c>
      <c r="J64" s="115">
        <f t="shared" si="1"/>
        <v>3.402777777777688E-2</v>
      </c>
      <c r="K64" s="50">
        <f t="shared" si="2"/>
        <v>2100</v>
      </c>
      <c r="L64" s="50">
        <f t="shared" si="3"/>
        <v>1896.8600000000001</v>
      </c>
    </row>
    <row r="65" spans="1:12" x14ac:dyDescent="0.25">
      <c r="A65" s="100" t="s">
        <v>167</v>
      </c>
      <c r="B65" s="101"/>
      <c r="C65" s="107">
        <f t="shared" si="0"/>
        <v>3.4722222222220989E-3</v>
      </c>
      <c r="D65" s="108"/>
      <c r="E65" s="68">
        <v>320</v>
      </c>
      <c r="F65" s="69"/>
      <c r="G65" s="111">
        <v>265.3</v>
      </c>
      <c r="H65" s="113">
        <v>0.72569444444444453</v>
      </c>
      <c r="I65" s="112">
        <v>0.72916666666666663</v>
      </c>
      <c r="J65" s="115">
        <f t="shared" si="1"/>
        <v>2.4305555555554692E-2</v>
      </c>
      <c r="K65" s="50">
        <f t="shared" si="2"/>
        <v>2240</v>
      </c>
      <c r="L65" s="50">
        <f t="shared" si="3"/>
        <v>1857.1000000000001</v>
      </c>
    </row>
    <row r="66" spans="1:12" x14ac:dyDescent="0.25">
      <c r="A66" s="100" t="s">
        <v>168</v>
      </c>
      <c r="B66" s="101"/>
      <c r="C66" s="107">
        <f t="shared" si="0"/>
        <v>5.5555555555555358E-3</v>
      </c>
      <c r="D66" s="108"/>
      <c r="E66" s="68">
        <v>320</v>
      </c>
      <c r="F66" s="69"/>
      <c r="G66" s="110">
        <v>269.08999999999997</v>
      </c>
      <c r="H66" s="113">
        <v>0.73055555555555562</v>
      </c>
      <c r="I66" s="112">
        <v>0.73611111111111116</v>
      </c>
      <c r="J66" s="115">
        <f t="shared" si="1"/>
        <v>3.8888888888888751E-2</v>
      </c>
      <c r="K66" s="50">
        <f t="shared" si="2"/>
        <v>2240</v>
      </c>
      <c r="L66" s="50">
        <f t="shared" si="3"/>
        <v>1883.6299999999999</v>
      </c>
    </row>
    <row r="67" spans="1:12" x14ac:dyDescent="0.25">
      <c r="A67" s="100" t="s">
        <v>169</v>
      </c>
      <c r="B67" s="101"/>
      <c r="C67" s="107">
        <f t="shared" si="0"/>
        <v>6.9444444444444198E-3</v>
      </c>
      <c r="D67" s="108"/>
      <c r="E67" s="68">
        <v>340</v>
      </c>
      <c r="F67" s="69"/>
      <c r="G67" s="110">
        <v>257.72000000000003</v>
      </c>
      <c r="H67" s="113">
        <v>0.73958333333333337</v>
      </c>
      <c r="I67" s="112">
        <v>0.74652777777777779</v>
      </c>
      <c r="J67" s="115">
        <f t="shared" si="1"/>
        <v>4.8611111111110938E-2</v>
      </c>
      <c r="K67" s="50">
        <f t="shared" si="2"/>
        <v>2380</v>
      </c>
      <c r="L67" s="50">
        <f t="shared" si="3"/>
        <v>1804.0400000000002</v>
      </c>
    </row>
    <row r="68" spans="1:12" s="24" customFormat="1" x14ac:dyDescent="0.25">
      <c r="A68" s="124"/>
      <c r="B68" s="124"/>
      <c r="C68" s="125"/>
      <c r="D68" s="125"/>
      <c r="E68" s="126"/>
      <c r="F68" s="126"/>
      <c r="G68" s="127"/>
      <c r="H68" s="109"/>
      <c r="I68" s="128"/>
      <c r="J68" s="129"/>
      <c r="K68" s="7"/>
      <c r="L68" s="7"/>
    </row>
    <row r="69" spans="1:12" s="24" customFormat="1" x14ac:dyDescent="0.25">
      <c r="A69" s="76" t="s">
        <v>185</v>
      </c>
      <c r="B69" s="76"/>
      <c r="C69" s="76"/>
      <c r="D69" s="76"/>
      <c r="E69" s="76"/>
      <c r="F69" s="119"/>
      <c r="G69" s="135" t="s">
        <v>230</v>
      </c>
      <c r="H69" s="109"/>
      <c r="I69" s="128"/>
      <c r="J69" s="129"/>
      <c r="K69" s="7"/>
      <c r="L69" s="7"/>
    </row>
    <row r="70" spans="1:12" s="24" customFormat="1" x14ac:dyDescent="0.25">
      <c r="A70" s="76" t="s">
        <v>186</v>
      </c>
      <c r="B70" s="76"/>
      <c r="C70" s="76"/>
      <c r="D70" s="76"/>
      <c r="E70" s="76"/>
      <c r="F70" s="76"/>
      <c r="G70" s="127"/>
      <c r="H70" s="109"/>
      <c r="I70" s="128"/>
      <c r="J70" s="129"/>
      <c r="K70" s="7"/>
      <c r="L70" s="7"/>
    </row>
    <row r="71" spans="1:12" x14ac:dyDescent="0.25">
      <c r="E71" t="s">
        <v>188</v>
      </c>
      <c r="F71" s="4" t="s">
        <v>189</v>
      </c>
    </row>
    <row r="72" spans="1:12" ht="24" x14ac:dyDescent="0.25">
      <c r="A72" s="117" t="s">
        <v>182</v>
      </c>
      <c r="B72" s="120" t="s">
        <v>183</v>
      </c>
      <c r="C72" s="121" t="s">
        <v>184</v>
      </c>
      <c r="D72" s="122"/>
      <c r="E72" s="123" t="s">
        <v>187</v>
      </c>
      <c r="F72" s="116"/>
    </row>
    <row r="73" spans="1:12" x14ac:dyDescent="0.25">
      <c r="A73" s="118">
        <v>1</v>
      </c>
      <c r="B73" s="68">
        <v>14</v>
      </c>
      <c r="C73" s="70"/>
      <c r="D73" s="134"/>
      <c r="E73" s="123">
        <f>B73*2</f>
        <v>28</v>
      </c>
      <c r="F73" s="116"/>
    </row>
    <row r="74" spans="1:12" x14ac:dyDescent="0.25">
      <c r="A74" s="118">
        <v>2</v>
      </c>
      <c r="B74" s="68">
        <v>13</v>
      </c>
      <c r="C74" s="70"/>
      <c r="D74" s="70"/>
      <c r="E74" s="123">
        <f t="shared" ref="E74:E102" si="4">B74*2</f>
        <v>26</v>
      </c>
      <c r="F74" s="116"/>
    </row>
    <row r="75" spans="1:12" x14ac:dyDescent="0.25">
      <c r="A75" s="118">
        <v>3</v>
      </c>
      <c r="B75" s="68">
        <v>15</v>
      </c>
      <c r="C75" s="70"/>
      <c r="D75" s="70"/>
      <c r="E75" s="123">
        <f t="shared" si="4"/>
        <v>30</v>
      </c>
      <c r="F75" s="116"/>
    </row>
    <row r="76" spans="1:12" x14ac:dyDescent="0.25">
      <c r="A76" s="118">
        <v>4</v>
      </c>
      <c r="B76" s="68">
        <v>17</v>
      </c>
      <c r="C76" s="70"/>
      <c r="D76" s="70"/>
      <c r="E76" s="123">
        <f t="shared" si="4"/>
        <v>34</v>
      </c>
      <c r="F76" s="116"/>
    </row>
    <row r="77" spans="1:12" x14ac:dyDescent="0.25">
      <c r="A77" s="118">
        <v>5</v>
      </c>
      <c r="B77" s="68">
        <v>10</v>
      </c>
      <c r="C77" s="70"/>
      <c r="D77" s="70"/>
      <c r="E77" s="123">
        <f t="shared" si="4"/>
        <v>20</v>
      </c>
      <c r="F77" s="116"/>
    </row>
    <row r="78" spans="1:12" x14ac:dyDescent="0.25">
      <c r="A78" s="118">
        <v>6</v>
      </c>
      <c r="B78" s="68">
        <v>12</v>
      </c>
      <c r="C78" s="70"/>
      <c r="D78" s="70"/>
      <c r="E78" s="123">
        <f t="shared" si="4"/>
        <v>24</v>
      </c>
      <c r="F78" s="116"/>
    </row>
    <row r="79" spans="1:12" x14ac:dyDescent="0.25">
      <c r="A79" s="118">
        <v>7</v>
      </c>
      <c r="B79" s="68">
        <v>13</v>
      </c>
      <c r="C79" s="70"/>
      <c r="D79" s="70"/>
      <c r="E79" s="123">
        <f t="shared" si="4"/>
        <v>26</v>
      </c>
      <c r="F79" s="116"/>
    </row>
    <row r="80" spans="1:12" x14ac:dyDescent="0.25">
      <c r="A80" s="118">
        <v>8</v>
      </c>
      <c r="B80" s="68">
        <v>18</v>
      </c>
      <c r="C80" s="70"/>
      <c r="D80" s="70"/>
      <c r="E80" s="123">
        <f t="shared" si="4"/>
        <v>36</v>
      </c>
      <c r="F80" s="116"/>
    </row>
    <row r="81" spans="1:6" x14ac:dyDescent="0.25">
      <c r="A81" s="118">
        <v>9</v>
      </c>
      <c r="B81" s="68">
        <v>19</v>
      </c>
      <c r="C81" s="70"/>
      <c r="D81" s="70"/>
      <c r="E81" s="123">
        <f t="shared" si="4"/>
        <v>38</v>
      </c>
      <c r="F81" s="116"/>
    </row>
    <row r="82" spans="1:6" x14ac:dyDescent="0.25">
      <c r="A82" s="118">
        <v>10</v>
      </c>
      <c r="B82" s="68">
        <v>15</v>
      </c>
      <c r="C82" s="70"/>
      <c r="D82" s="70"/>
      <c r="E82" s="123">
        <f t="shared" si="4"/>
        <v>30</v>
      </c>
      <c r="F82" s="116"/>
    </row>
    <row r="83" spans="1:6" x14ac:dyDescent="0.25">
      <c r="A83" s="118">
        <v>11</v>
      </c>
      <c r="B83" s="68">
        <v>12</v>
      </c>
      <c r="C83" s="70"/>
      <c r="D83" s="70"/>
      <c r="E83" s="123">
        <f t="shared" si="4"/>
        <v>24</v>
      </c>
      <c r="F83" s="116"/>
    </row>
    <row r="84" spans="1:6" x14ac:dyDescent="0.25">
      <c r="A84" s="118">
        <v>12</v>
      </c>
      <c r="B84" s="68">
        <v>14</v>
      </c>
      <c r="C84" s="70"/>
      <c r="D84" s="70"/>
      <c r="E84" s="123">
        <f t="shared" si="4"/>
        <v>28</v>
      </c>
      <c r="F84" s="116"/>
    </row>
    <row r="85" spans="1:6" x14ac:dyDescent="0.25">
      <c r="A85" s="118">
        <v>13</v>
      </c>
      <c r="B85" s="68">
        <v>17</v>
      </c>
      <c r="C85" s="70"/>
      <c r="D85" s="70"/>
      <c r="E85" s="123">
        <f t="shared" si="4"/>
        <v>34</v>
      </c>
      <c r="F85" s="116"/>
    </row>
    <row r="86" spans="1:6" x14ac:dyDescent="0.25">
      <c r="A86" s="118">
        <v>14</v>
      </c>
      <c r="B86" s="68">
        <v>14</v>
      </c>
      <c r="C86" s="70"/>
      <c r="D86" s="70"/>
      <c r="E86" s="123">
        <f t="shared" si="4"/>
        <v>28</v>
      </c>
      <c r="F86" s="116"/>
    </row>
    <row r="87" spans="1:6" x14ac:dyDescent="0.25">
      <c r="A87" s="118">
        <v>15</v>
      </c>
      <c r="B87" s="68">
        <v>12</v>
      </c>
      <c r="C87" s="70"/>
      <c r="D87" s="70"/>
      <c r="E87" s="123">
        <f t="shared" si="4"/>
        <v>24</v>
      </c>
      <c r="F87" s="24"/>
    </row>
    <row r="88" spans="1:6" x14ac:dyDescent="0.25">
      <c r="A88" s="118">
        <v>16</v>
      </c>
      <c r="B88" s="68">
        <v>15</v>
      </c>
      <c r="C88" s="70"/>
      <c r="D88" s="134"/>
      <c r="E88" s="123">
        <f t="shared" si="4"/>
        <v>30</v>
      </c>
      <c r="F88" s="24"/>
    </row>
    <row r="89" spans="1:6" x14ac:dyDescent="0.25">
      <c r="A89" s="118">
        <v>17</v>
      </c>
      <c r="B89" s="68">
        <v>16</v>
      </c>
      <c r="C89" s="70"/>
      <c r="D89" s="70"/>
      <c r="E89" s="123">
        <f t="shared" si="4"/>
        <v>32</v>
      </c>
      <c r="F89" s="24"/>
    </row>
    <row r="90" spans="1:6" x14ac:dyDescent="0.25">
      <c r="A90" s="118">
        <v>18</v>
      </c>
      <c r="B90" s="68">
        <v>12</v>
      </c>
      <c r="C90" s="70"/>
      <c r="D90" s="70"/>
      <c r="E90" s="123">
        <f t="shared" si="4"/>
        <v>24</v>
      </c>
      <c r="F90" s="24"/>
    </row>
    <row r="91" spans="1:6" x14ac:dyDescent="0.25">
      <c r="A91" s="118">
        <v>19</v>
      </c>
      <c r="B91" s="68">
        <v>13</v>
      </c>
      <c r="C91" s="70"/>
      <c r="D91" s="70"/>
      <c r="E91" s="123">
        <f t="shared" si="4"/>
        <v>26</v>
      </c>
      <c r="F91" s="24"/>
    </row>
    <row r="92" spans="1:6" x14ac:dyDescent="0.25">
      <c r="A92" s="118">
        <v>20</v>
      </c>
      <c r="B92" s="68">
        <v>17</v>
      </c>
      <c r="C92" s="70"/>
      <c r="D92" s="70"/>
      <c r="E92" s="123">
        <f t="shared" si="4"/>
        <v>34</v>
      </c>
      <c r="F92" s="24"/>
    </row>
    <row r="93" spans="1:6" x14ac:dyDescent="0.25">
      <c r="A93" s="118">
        <v>21</v>
      </c>
      <c r="B93" s="68">
        <v>18</v>
      </c>
      <c r="C93" s="70"/>
      <c r="D93" s="70"/>
      <c r="E93" s="123">
        <f t="shared" si="4"/>
        <v>36</v>
      </c>
      <c r="F93" s="24"/>
    </row>
    <row r="94" spans="1:6" x14ac:dyDescent="0.25">
      <c r="A94" s="118">
        <v>22</v>
      </c>
      <c r="B94" s="68">
        <v>19</v>
      </c>
      <c r="C94" s="70"/>
      <c r="D94" s="70"/>
      <c r="E94" s="123">
        <f t="shared" si="4"/>
        <v>38</v>
      </c>
      <c r="F94" s="24"/>
    </row>
    <row r="95" spans="1:6" x14ac:dyDescent="0.25">
      <c r="A95" s="118">
        <v>23</v>
      </c>
      <c r="B95" s="68">
        <v>12</v>
      </c>
      <c r="C95" s="70"/>
      <c r="D95" s="70"/>
      <c r="E95" s="123">
        <f t="shared" si="4"/>
        <v>24</v>
      </c>
      <c r="F95" s="24"/>
    </row>
    <row r="96" spans="1:6" x14ac:dyDescent="0.25">
      <c r="A96" s="118">
        <v>24</v>
      </c>
      <c r="B96" s="68">
        <v>13</v>
      </c>
      <c r="C96" s="70"/>
      <c r="D96" s="70"/>
      <c r="E96" s="123">
        <f t="shared" si="4"/>
        <v>26</v>
      </c>
      <c r="F96" s="24"/>
    </row>
    <row r="97" spans="1:6" x14ac:dyDescent="0.25">
      <c r="A97" s="118">
        <v>25</v>
      </c>
      <c r="B97" s="68">
        <v>14</v>
      </c>
      <c r="C97" s="70"/>
      <c r="D97" s="70"/>
      <c r="E97" s="123">
        <f t="shared" si="4"/>
        <v>28</v>
      </c>
      <c r="F97" s="24"/>
    </row>
    <row r="98" spans="1:6" x14ac:dyDescent="0.25">
      <c r="A98" s="118">
        <v>26</v>
      </c>
      <c r="B98" s="68">
        <v>15</v>
      </c>
      <c r="C98" s="70"/>
      <c r="D98" s="70"/>
      <c r="E98" s="123">
        <f t="shared" si="4"/>
        <v>30</v>
      </c>
      <c r="F98" s="24"/>
    </row>
    <row r="99" spans="1:6" x14ac:dyDescent="0.25">
      <c r="A99" s="118">
        <v>27</v>
      </c>
      <c r="B99" s="68">
        <v>16</v>
      </c>
      <c r="C99" s="70"/>
      <c r="D99" s="70"/>
      <c r="E99" s="123">
        <f t="shared" si="4"/>
        <v>32</v>
      </c>
      <c r="F99" s="24"/>
    </row>
    <row r="100" spans="1:6" x14ac:dyDescent="0.25">
      <c r="A100" s="118">
        <v>28</v>
      </c>
      <c r="B100" s="68">
        <v>13</v>
      </c>
      <c r="C100" s="70"/>
      <c r="D100" s="70"/>
      <c r="E100" s="123">
        <f t="shared" si="4"/>
        <v>26</v>
      </c>
      <c r="F100" s="24"/>
    </row>
    <row r="101" spans="1:6" x14ac:dyDescent="0.25">
      <c r="A101" s="118">
        <v>29</v>
      </c>
      <c r="B101" s="68">
        <v>12</v>
      </c>
      <c r="C101" s="70"/>
      <c r="D101" s="70"/>
      <c r="E101" s="123">
        <f t="shared" si="4"/>
        <v>24</v>
      </c>
      <c r="F101" s="24"/>
    </row>
    <row r="102" spans="1:6" x14ac:dyDescent="0.25">
      <c r="A102" s="118">
        <v>30</v>
      </c>
      <c r="B102" s="68">
        <v>14</v>
      </c>
      <c r="C102" s="70"/>
      <c r="D102" s="70"/>
      <c r="E102" s="123">
        <f t="shared" si="4"/>
        <v>28</v>
      </c>
      <c r="F102" s="116"/>
    </row>
    <row r="104" spans="1:6" x14ac:dyDescent="0.25">
      <c r="A104" t="s">
        <v>232</v>
      </c>
    </row>
    <row r="105" spans="1:6" x14ac:dyDescent="0.25">
      <c r="A105" t="s">
        <v>233</v>
      </c>
    </row>
    <row r="106" spans="1:6" x14ac:dyDescent="0.25">
      <c r="A106" t="s">
        <v>231</v>
      </c>
    </row>
    <row r="128" spans="1:1" x14ac:dyDescent="0.25">
      <c r="A128" t="s">
        <v>234</v>
      </c>
    </row>
  </sheetData>
  <mergeCells count="129">
    <mergeCell ref="B74:D74"/>
    <mergeCell ref="B75:D75"/>
    <mergeCell ref="B76:D76"/>
    <mergeCell ref="B77:D77"/>
    <mergeCell ref="B88:D88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A69:E69"/>
    <mergeCell ref="A70:F70"/>
    <mergeCell ref="B98:D98"/>
    <mergeCell ref="B99:D99"/>
    <mergeCell ref="B100:D100"/>
    <mergeCell ref="B101:D101"/>
    <mergeCell ref="B102:D102"/>
    <mergeCell ref="B73:D73"/>
    <mergeCell ref="A37:B37"/>
    <mergeCell ref="C37:D37"/>
    <mergeCell ref="A38:B38"/>
    <mergeCell ref="C38:D38"/>
    <mergeCell ref="E38:F38"/>
    <mergeCell ref="A39:B39"/>
    <mergeCell ref="C39:D39"/>
    <mergeCell ref="E39:F39"/>
    <mergeCell ref="A40:B40"/>
    <mergeCell ref="C40:D40"/>
    <mergeCell ref="E40:F40"/>
    <mergeCell ref="A41:B41"/>
    <mergeCell ref="C41:D41"/>
    <mergeCell ref="E41:F41"/>
    <mergeCell ref="A42:B42"/>
    <mergeCell ref="C42:D42"/>
    <mergeCell ref="E42:F42"/>
    <mergeCell ref="A43:B43"/>
    <mergeCell ref="C43:D43"/>
    <mergeCell ref="E43:F43"/>
    <mergeCell ref="A44:B44"/>
    <mergeCell ref="C44:D44"/>
    <mergeCell ref="E44:F44"/>
    <mergeCell ref="A45:B45"/>
    <mergeCell ref="C45:D45"/>
    <mergeCell ref="E45:F45"/>
    <mergeCell ref="A46:B46"/>
    <mergeCell ref="C46:D46"/>
    <mergeCell ref="E46:F46"/>
    <mergeCell ref="A47:B47"/>
    <mergeCell ref="C47:D47"/>
    <mergeCell ref="E47:F47"/>
    <mergeCell ref="A48:B48"/>
    <mergeCell ref="C48:D48"/>
    <mergeCell ref="E48:F48"/>
    <mergeCell ref="A49:B49"/>
    <mergeCell ref="C49:D49"/>
    <mergeCell ref="E49:F49"/>
    <mergeCell ref="A50:B50"/>
    <mergeCell ref="C50:D50"/>
    <mergeCell ref="E50:F50"/>
    <mergeCell ref="A51:B51"/>
    <mergeCell ref="C51:D51"/>
    <mergeCell ref="E51:F51"/>
    <mergeCell ref="A52:B52"/>
    <mergeCell ref="C52:D52"/>
    <mergeCell ref="E52:F52"/>
    <mergeCell ref="A53:B53"/>
    <mergeCell ref="C53:D53"/>
    <mergeCell ref="E53:F53"/>
    <mergeCell ref="A54:B54"/>
    <mergeCell ref="C54:D54"/>
    <mergeCell ref="E54:F54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60:B60"/>
    <mergeCell ref="C60:D60"/>
    <mergeCell ref="E60:F60"/>
    <mergeCell ref="E63:F63"/>
    <mergeCell ref="A64:B64"/>
    <mergeCell ref="C64:D64"/>
    <mergeCell ref="E64:F64"/>
    <mergeCell ref="A61:B61"/>
    <mergeCell ref="C61:D61"/>
    <mergeCell ref="E61:F61"/>
    <mergeCell ref="A62:B62"/>
    <mergeCell ref="C62:D62"/>
    <mergeCell ref="E62:F62"/>
    <mergeCell ref="I18:J21"/>
    <mergeCell ref="B36:C36"/>
    <mergeCell ref="D36:G36"/>
    <mergeCell ref="A67:B67"/>
    <mergeCell ref="C67:D67"/>
    <mergeCell ref="E67:F67"/>
    <mergeCell ref="A34:H34"/>
    <mergeCell ref="A35:G35"/>
    <mergeCell ref="A65:B65"/>
    <mergeCell ref="C65:D65"/>
    <mergeCell ref="E65:F65"/>
    <mergeCell ref="A66:B66"/>
    <mergeCell ref="C66:D66"/>
    <mergeCell ref="E66:F66"/>
    <mergeCell ref="A63:B63"/>
    <mergeCell ref="C63:D6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ADD97-4476-4A4C-B861-BEC08B66997D}">
  <dimension ref="A1:A16"/>
  <sheetViews>
    <sheetView tabSelected="1" workbookViewId="0">
      <selection activeCell="A12" sqref="A12"/>
    </sheetView>
  </sheetViews>
  <sheetFormatPr defaultRowHeight="15" x14ac:dyDescent="0.25"/>
  <cols>
    <col min="1" max="1" width="22.140625" bestFit="1" customWidth="1"/>
  </cols>
  <sheetData>
    <row r="1" spans="1:1" x14ac:dyDescent="0.25">
      <c r="A1" s="24" t="s">
        <v>0</v>
      </c>
    </row>
    <row r="2" spans="1:1" x14ac:dyDescent="0.25">
      <c r="A2" s="24" t="s">
        <v>1</v>
      </c>
    </row>
    <row r="3" spans="1:1" x14ac:dyDescent="0.25">
      <c r="A3" s="24" t="s">
        <v>4</v>
      </c>
    </row>
    <row r="4" spans="1:1" x14ac:dyDescent="0.25">
      <c r="A4" s="24"/>
    </row>
    <row r="5" spans="1:1" x14ac:dyDescent="0.25">
      <c r="A5" s="24" t="s">
        <v>2</v>
      </c>
    </row>
    <row r="6" spans="1:1" x14ac:dyDescent="0.25">
      <c r="A6" s="24" t="s">
        <v>3</v>
      </c>
    </row>
    <row r="8" spans="1:1" x14ac:dyDescent="0.25">
      <c r="A8" t="s">
        <v>235</v>
      </c>
    </row>
    <row r="9" spans="1:1" x14ac:dyDescent="0.25">
      <c r="A9" t="s">
        <v>236</v>
      </c>
    </row>
    <row r="10" spans="1:1" x14ac:dyDescent="0.25">
      <c r="A10" t="s">
        <v>237</v>
      </c>
    </row>
    <row r="11" spans="1:1" x14ac:dyDescent="0.25">
      <c r="A11" t="s">
        <v>238</v>
      </c>
    </row>
    <row r="12" spans="1:1" x14ac:dyDescent="0.25">
      <c r="A12" t="s">
        <v>239</v>
      </c>
    </row>
    <row r="13" spans="1:1" x14ac:dyDescent="0.25">
      <c r="A13" t="s">
        <v>240</v>
      </c>
    </row>
    <row r="15" spans="1:1" x14ac:dyDescent="0.25">
      <c r="A15" t="s">
        <v>241</v>
      </c>
    </row>
    <row r="16" spans="1:1" x14ac:dyDescent="0.25">
      <c r="A16" t="s">
        <v>242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E1B0F-FC5E-4912-9D7A-BA8FEF60817A}">
  <dimension ref="A9:E110"/>
  <sheetViews>
    <sheetView workbookViewId="0">
      <selection activeCell="H31" sqref="H31"/>
    </sheetView>
  </sheetViews>
  <sheetFormatPr defaultRowHeight="15" x14ac:dyDescent="0.25"/>
  <cols>
    <col min="1" max="1" width="7.42578125" bestFit="1" customWidth="1"/>
    <col min="2" max="2" width="13.28515625" customWidth="1"/>
    <col min="4" max="4" width="22.42578125" customWidth="1"/>
    <col min="5" max="5" width="35" customWidth="1"/>
  </cols>
  <sheetData>
    <row r="9" spans="1:5" x14ac:dyDescent="0.25">
      <c r="A9" s="76" t="s">
        <v>114</v>
      </c>
      <c r="B9" s="76"/>
      <c r="C9" s="76"/>
      <c r="D9" s="76"/>
      <c r="E9" t="s">
        <v>115</v>
      </c>
    </row>
    <row r="10" spans="1:5" ht="21" x14ac:dyDescent="0.25">
      <c r="A10" s="60" t="s">
        <v>96</v>
      </c>
      <c r="B10" s="60" t="s">
        <v>97</v>
      </c>
      <c r="C10" s="61" t="s">
        <v>98</v>
      </c>
      <c r="D10" s="62" t="s">
        <v>99</v>
      </c>
      <c r="E10" s="63" t="s">
        <v>100</v>
      </c>
    </row>
    <row r="11" spans="1:5" x14ac:dyDescent="0.25">
      <c r="A11" s="64">
        <v>1</v>
      </c>
      <c r="B11" s="65" t="s">
        <v>101</v>
      </c>
      <c r="C11" s="66">
        <v>43831</v>
      </c>
      <c r="D11" s="75">
        <v>123</v>
      </c>
      <c r="E11" s="67" t="s">
        <v>102</v>
      </c>
    </row>
    <row r="12" spans="1:5" x14ac:dyDescent="0.25">
      <c r="A12" s="64">
        <v>2</v>
      </c>
      <c r="B12" s="65" t="s">
        <v>101</v>
      </c>
      <c r="C12" s="66">
        <v>43831</v>
      </c>
      <c r="D12" s="75">
        <v>34</v>
      </c>
      <c r="E12" s="67" t="s">
        <v>103</v>
      </c>
    </row>
    <row r="13" spans="1:5" x14ac:dyDescent="0.25">
      <c r="A13" s="64">
        <v>3</v>
      </c>
      <c r="B13" s="65" t="s">
        <v>104</v>
      </c>
      <c r="C13" s="66">
        <v>43831</v>
      </c>
      <c r="D13" s="75">
        <v>29</v>
      </c>
      <c r="E13" s="67" t="s">
        <v>105</v>
      </c>
    </row>
    <row r="14" spans="1:5" x14ac:dyDescent="0.25">
      <c r="A14" s="64">
        <v>4</v>
      </c>
      <c r="B14" s="65" t="s">
        <v>106</v>
      </c>
      <c r="C14" s="66">
        <v>43832</v>
      </c>
      <c r="D14" s="75">
        <v>120</v>
      </c>
      <c r="E14" s="67" t="s">
        <v>107</v>
      </c>
    </row>
    <row r="15" spans="1:5" x14ac:dyDescent="0.25">
      <c r="A15" s="64">
        <v>5</v>
      </c>
      <c r="B15" s="65" t="s">
        <v>106</v>
      </c>
      <c r="C15" s="66">
        <v>43832</v>
      </c>
      <c r="D15" s="75">
        <v>60</v>
      </c>
      <c r="E15" s="67" t="s">
        <v>107</v>
      </c>
    </row>
    <row r="16" spans="1:5" x14ac:dyDescent="0.25">
      <c r="A16" s="64">
        <v>6</v>
      </c>
      <c r="B16" s="65" t="s">
        <v>106</v>
      </c>
      <c r="C16" s="66">
        <v>43832</v>
      </c>
      <c r="D16" s="75">
        <v>39</v>
      </c>
      <c r="E16" s="67" t="s">
        <v>108</v>
      </c>
    </row>
    <row r="17" spans="1:5" x14ac:dyDescent="0.25">
      <c r="A17" s="64">
        <v>7</v>
      </c>
      <c r="B17" s="65" t="s">
        <v>109</v>
      </c>
      <c r="C17" s="66">
        <v>43845</v>
      </c>
      <c r="D17" s="75">
        <v>85</v>
      </c>
      <c r="E17" s="67" t="s">
        <v>102</v>
      </c>
    </row>
    <row r="18" spans="1:5" x14ac:dyDescent="0.25">
      <c r="A18" s="64">
        <v>8</v>
      </c>
      <c r="B18" s="65" t="s">
        <v>109</v>
      </c>
      <c r="C18" s="66">
        <v>43845</v>
      </c>
      <c r="D18" s="75">
        <v>72</v>
      </c>
      <c r="E18" s="67" t="s">
        <v>103</v>
      </c>
    </row>
    <row r="19" spans="1:5" x14ac:dyDescent="0.25">
      <c r="A19" s="71">
        <v>9</v>
      </c>
      <c r="B19" s="72" t="s">
        <v>110</v>
      </c>
      <c r="C19" s="73">
        <v>43845</v>
      </c>
      <c r="D19" s="75">
        <v>76</v>
      </c>
      <c r="E19" s="74" t="s">
        <v>105</v>
      </c>
    </row>
    <row r="20" spans="1:5" x14ac:dyDescent="0.25">
      <c r="A20" s="71">
        <v>10</v>
      </c>
      <c r="B20" s="72" t="s">
        <v>110</v>
      </c>
      <c r="C20" s="73">
        <v>43846</v>
      </c>
      <c r="D20" s="75">
        <v>42</v>
      </c>
      <c r="E20" s="74" t="s">
        <v>108</v>
      </c>
    </row>
    <row r="21" spans="1:5" x14ac:dyDescent="0.25">
      <c r="A21" s="71">
        <v>11</v>
      </c>
      <c r="B21" s="72" t="s">
        <v>110</v>
      </c>
      <c r="C21" s="73">
        <v>43846</v>
      </c>
      <c r="D21" s="75">
        <v>50</v>
      </c>
      <c r="E21" s="74" t="s">
        <v>102</v>
      </c>
    </row>
    <row r="22" spans="1:5" x14ac:dyDescent="0.25">
      <c r="A22" s="71">
        <v>12</v>
      </c>
      <c r="B22" s="72" t="s">
        <v>111</v>
      </c>
      <c r="C22" s="73">
        <v>43846</v>
      </c>
      <c r="D22" s="75">
        <v>62</v>
      </c>
      <c r="E22" s="74" t="s">
        <v>107</v>
      </c>
    </row>
    <row r="23" spans="1:5" x14ac:dyDescent="0.25">
      <c r="A23" s="71">
        <v>13</v>
      </c>
      <c r="B23" s="72" t="s">
        <v>111</v>
      </c>
      <c r="C23" s="73">
        <v>43855</v>
      </c>
      <c r="D23" s="75">
        <v>67</v>
      </c>
      <c r="E23" s="74" t="s">
        <v>105</v>
      </c>
    </row>
    <row r="24" spans="1:5" x14ac:dyDescent="0.25">
      <c r="A24" s="71">
        <v>14</v>
      </c>
      <c r="B24" s="72" t="s">
        <v>111</v>
      </c>
      <c r="C24" s="73">
        <v>43855</v>
      </c>
      <c r="D24" s="75">
        <v>65</v>
      </c>
      <c r="E24" s="74" t="s">
        <v>103</v>
      </c>
    </row>
    <row r="25" spans="1:5" x14ac:dyDescent="0.25">
      <c r="A25" s="71">
        <v>15</v>
      </c>
      <c r="B25" s="72" t="s">
        <v>112</v>
      </c>
      <c r="C25" s="73">
        <v>43855</v>
      </c>
      <c r="D25" s="75">
        <v>82</v>
      </c>
      <c r="E25" s="74" t="s">
        <v>107</v>
      </c>
    </row>
    <row r="26" spans="1:5" x14ac:dyDescent="0.25">
      <c r="A26" s="71">
        <v>16</v>
      </c>
      <c r="B26" s="72" t="s">
        <v>112</v>
      </c>
      <c r="C26" s="73">
        <v>43856</v>
      </c>
      <c r="D26" s="75">
        <v>57</v>
      </c>
      <c r="E26" s="74" t="s">
        <v>108</v>
      </c>
    </row>
    <row r="27" spans="1:5" ht="24" x14ac:dyDescent="0.25">
      <c r="A27" s="71">
        <v>17</v>
      </c>
      <c r="B27" s="72" t="s">
        <v>113</v>
      </c>
      <c r="C27" s="73">
        <v>43856</v>
      </c>
      <c r="D27" s="75">
        <v>68</v>
      </c>
      <c r="E27" s="74" t="s">
        <v>102</v>
      </c>
    </row>
    <row r="28" spans="1:5" ht="24" x14ac:dyDescent="0.25">
      <c r="A28" s="71">
        <v>18</v>
      </c>
      <c r="B28" s="72" t="s">
        <v>113</v>
      </c>
      <c r="C28" s="73">
        <v>43856</v>
      </c>
      <c r="D28" s="75">
        <v>58</v>
      </c>
      <c r="E28" s="74" t="s">
        <v>108</v>
      </c>
    </row>
    <row r="29" spans="1:5" ht="24" x14ac:dyDescent="0.25">
      <c r="A29" s="71">
        <v>19</v>
      </c>
      <c r="B29" s="72" t="s">
        <v>113</v>
      </c>
      <c r="C29" s="73">
        <v>43857</v>
      </c>
      <c r="D29" s="75">
        <v>79</v>
      </c>
      <c r="E29" s="74" t="s">
        <v>107</v>
      </c>
    </row>
    <row r="30" spans="1:5" x14ac:dyDescent="0.25">
      <c r="A30" s="71">
        <v>20</v>
      </c>
      <c r="B30" s="72" t="s">
        <v>110</v>
      </c>
      <c r="C30" s="73">
        <v>43862</v>
      </c>
      <c r="D30" s="75">
        <v>80</v>
      </c>
      <c r="E30" s="74" t="s">
        <v>107</v>
      </c>
    </row>
    <row r="31" spans="1:5" x14ac:dyDescent="0.25">
      <c r="A31" s="71">
        <v>21</v>
      </c>
      <c r="B31" s="72" t="s">
        <v>110</v>
      </c>
      <c r="C31" s="73">
        <v>43862</v>
      </c>
      <c r="D31" s="75">
        <v>72</v>
      </c>
      <c r="E31" s="74" t="s">
        <v>102</v>
      </c>
    </row>
    <row r="32" spans="1:5" x14ac:dyDescent="0.25">
      <c r="A32" s="71">
        <v>22</v>
      </c>
      <c r="B32" s="72" t="s">
        <v>106</v>
      </c>
      <c r="C32" s="73">
        <v>43862</v>
      </c>
      <c r="D32" s="75">
        <v>78</v>
      </c>
      <c r="E32" s="74" t="s">
        <v>107</v>
      </c>
    </row>
    <row r="33" spans="1:5" x14ac:dyDescent="0.25">
      <c r="A33" s="71">
        <v>23</v>
      </c>
      <c r="B33" s="72" t="s">
        <v>106</v>
      </c>
      <c r="C33" s="73">
        <v>43863</v>
      </c>
      <c r="D33" s="75">
        <v>65</v>
      </c>
      <c r="E33" s="74" t="s">
        <v>103</v>
      </c>
    </row>
    <row r="34" spans="1:5" ht="24" x14ac:dyDescent="0.25">
      <c r="A34" s="71">
        <v>24</v>
      </c>
      <c r="B34" s="72" t="s">
        <v>113</v>
      </c>
      <c r="C34" s="73">
        <v>43863</v>
      </c>
      <c r="D34" s="75">
        <v>56</v>
      </c>
      <c r="E34" s="74" t="s">
        <v>108</v>
      </c>
    </row>
    <row r="35" spans="1:5" ht="24" x14ac:dyDescent="0.25">
      <c r="A35" s="71">
        <v>25</v>
      </c>
      <c r="B35" s="72" t="s">
        <v>113</v>
      </c>
      <c r="C35" s="73">
        <v>43863</v>
      </c>
      <c r="D35" s="75">
        <v>78</v>
      </c>
      <c r="E35" s="74" t="s">
        <v>105</v>
      </c>
    </row>
    <row r="36" spans="1:5" ht="24" x14ac:dyDescent="0.25">
      <c r="A36" s="71">
        <v>26</v>
      </c>
      <c r="B36" s="72" t="s">
        <v>113</v>
      </c>
      <c r="C36" s="73">
        <v>43876</v>
      </c>
      <c r="D36" s="75">
        <v>70</v>
      </c>
      <c r="E36" s="74" t="s">
        <v>105</v>
      </c>
    </row>
    <row r="37" spans="1:5" x14ac:dyDescent="0.25">
      <c r="A37" s="71">
        <v>27</v>
      </c>
      <c r="B37" s="72" t="s">
        <v>104</v>
      </c>
      <c r="C37" s="73">
        <v>43876</v>
      </c>
      <c r="D37" s="75">
        <v>32</v>
      </c>
      <c r="E37" s="74" t="s">
        <v>107</v>
      </c>
    </row>
    <row r="38" spans="1:5" x14ac:dyDescent="0.25">
      <c r="A38" s="71">
        <v>28</v>
      </c>
      <c r="B38" s="72" t="s">
        <v>109</v>
      </c>
      <c r="C38" s="73">
        <v>43876</v>
      </c>
      <c r="D38" s="75">
        <v>102</v>
      </c>
      <c r="E38" s="74" t="s">
        <v>102</v>
      </c>
    </row>
    <row r="39" spans="1:5" x14ac:dyDescent="0.25">
      <c r="A39" s="71">
        <v>29</v>
      </c>
      <c r="B39" s="72" t="s">
        <v>109</v>
      </c>
      <c r="C39" s="73">
        <v>43877</v>
      </c>
      <c r="D39" s="75">
        <v>21</v>
      </c>
      <c r="E39" s="74" t="s">
        <v>108</v>
      </c>
    </row>
    <row r="40" spans="1:5" x14ac:dyDescent="0.25">
      <c r="A40" s="71">
        <v>30</v>
      </c>
      <c r="B40" s="72" t="s">
        <v>109</v>
      </c>
      <c r="C40" s="73">
        <v>43877</v>
      </c>
      <c r="D40" s="75">
        <v>69</v>
      </c>
      <c r="E40" s="74" t="s">
        <v>105</v>
      </c>
    </row>
    <row r="41" spans="1:5" x14ac:dyDescent="0.25">
      <c r="A41" s="71">
        <v>31</v>
      </c>
      <c r="B41" s="72" t="s">
        <v>101</v>
      </c>
      <c r="C41" s="73">
        <v>43877</v>
      </c>
      <c r="D41" s="75">
        <v>59</v>
      </c>
      <c r="E41" s="74" t="s">
        <v>103</v>
      </c>
    </row>
    <row r="42" spans="1:5" ht="24" x14ac:dyDescent="0.25">
      <c r="A42" s="71">
        <v>32</v>
      </c>
      <c r="B42" s="72" t="s">
        <v>113</v>
      </c>
      <c r="C42" s="73">
        <v>43886</v>
      </c>
      <c r="D42" s="75">
        <v>71</v>
      </c>
      <c r="E42" s="74" t="s">
        <v>107</v>
      </c>
    </row>
    <row r="43" spans="1:5" ht="24" x14ac:dyDescent="0.25">
      <c r="A43" s="71">
        <v>33</v>
      </c>
      <c r="B43" s="72" t="s">
        <v>113</v>
      </c>
      <c r="C43" s="73">
        <v>43886</v>
      </c>
      <c r="D43" s="75">
        <v>90</v>
      </c>
      <c r="E43" s="74" t="s">
        <v>102</v>
      </c>
    </row>
    <row r="44" spans="1:5" ht="24" x14ac:dyDescent="0.25">
      <c r="A44" s="71">
        <v>34</v>
      </c>
      <c r="B44" s="72" t="s">
        <v>113</v>
      </c>
      <c r="C44" s="73">
        <v>43886</v>
      </c>
      <c r="D44" s="75">
        <v>71</v>
      </c>
      <c r="E44" s="74" t="s">
        <v>105</v>
      </c>
    </row>
    <row r="45" spans="1:5" ht="24" x14ac:dyDescent="0.25">
      <c r="A45" s="71">
        <v>35</v>
      </c>
      <c r="B45" s="72" t="s">
        <v>113</v>
      </c>
      <c r="C45" s="73">
        <v>43887</v>
      </c>
      <c r="D45" s="75">
        <v>64</v>
      </c>
      <c r="E45" s="74" t="s">
        <v>103</v>
      </c>
    </row>
    <row r="46" spans="1:5" x14ac:dyDescent="0.25">
      <c r="A46" s="71">
        <v>36</v>
      </c>
      <c r="B46" s="72" t="s">
        <v>110</v>
      </c>
      <c r="C46" s="73">
        <v>43887</v>
      </c>
      <c r="D46" s="75">
        <v>69</v>
      </c>
      <c r="E46" s="74" t="s">
        <v>107</v>
      </c>
    </row>
    <row r="47" spans="1:5" x14ac:dyDescent="0.25">
      <c r="A47" s="71">
        <v>37</v>
      </c>
      <c r="B47" s="72" t="s">
        <v>110</v>
      </c>
      <c r="C47" s="73">
        <v>43887</v>
      </c>
      <c r="D47" s="75">
        <v>100</v>
      </c>
      <c r="E47" s="74" t="s">
        <v>102</v>
      </c>
    </row>
    <row r="48" spans="1:5" x14ac:dyDescent="0.25">
      <c r="A48" s="71">
        <v>38</v>
      </c>
      <c r="B48" s="72" t="s">
        <v>111</v>
      </c>
      <c r="C48" s="73">
        <v>43891</v>
      </c>
      <c r="D48" s="75">
        <v>70</v>
      </c>
      <c r="E48" s="74" t="s">
        <v>105</v>
      </c>
    </row>
    <row r="49" spans="1:5" x14ac:dyDescent="0.25">
      <c r="A49" s="71">
        <v>39</v>
      </c>
      <c r="B49" s="72" t="s">
        <v>111</v>
      </c>
      <c r="C49" s="73">
        <v>43891</v>
      </c>
      <c r="D49" s="75">
        <v>15</v>
      </c>
      <c r="E49" s="74" t="s">
        <v>108</v>
      </c>
    </row>
    <row r="50" spans="1:5" x14ac:dyDescent="0.25">
      <c r="A50" s="71">
        <v>40</v>
      </c>
      <c r="B50" s="72" t="s">
        <v>106</v>
      </c>
      <c r="C50" s="73">
        <v>43891</v>
      </c>
      <c r="D50" s="75">
        <v>66</v>
      </c>
      <c r="E50" s="74" t="s">
        <v>103</v>
      </c>
    </row>
    <row r="51" spans="1:5" x14ac:dyDescent="0.25">
      <c r="A51" s="71">
        <v>41</v>
      </c>
      <c r="B51" s="72" t="s">
        <v>106</v>
      </c>
      <c r="C51" s="73">
        <v>43892</v>
      </c>
      <c r="D51" s="75">
        <v>24</v>
      </c>
      <c r="E51" s="74" t="s">
        <v>108</v>
      </c>
    </row>
    <row r="52" spans="1:5" x14ac:dyDescent="0.25">
      <c r="A52" s="71">
        <v>42</v>
      </c>
      <c r="B52" s="72" t="s">
        <v>112</v>
      </c>
      <c r="C52" s="73">
        <v>43892</v>
      </c>
      <c r="D52" s="75">
        <v>99</v>
      </c>
      <c r="E52" s="74" t="s">
        <v>102</v>
      </c>
    </row>
    <row r="53" spans="1:5" x14ac:dyDescent="0.25">
      <c r="A53" s="71">
        <v>43</v>
      </c>
      <c r="B53" s="72" t="s">
        <v>112</v>
      </c>
      <c r="C53" s="73">
        <v>43892</v>
      </c>
      <c r="D53" s="75">
        <v>72</v>
      </c>
      <c r="E53" s="74" t="s">
        <v>105</v>
      </c>
    </row>
    <row r="54" spans="1:5" x14ac:dyDescent="0.25">
      <c r="A54" s="71">
        <v>44</v>
      </c>
      <c r="B54" s="72" t="s">
        <v>112</v>
      </c>
      <c r="C54" s="73">
        <v>43905</v>
      </c>
      <c r="D54" s="75">
        <v>104</v>
      </c>
      <c r="E54" s="74" t="s">
        <v>102</v>
      </c>
    </row>
    <row r="55" spans="1:5" x14ac:dyDescent="0.25">
      <c r="A55" s="71">
        <v>45</v>
      </c>
      <c r="B55" s="72" t="s">
        <v>104</v>
      </c>
      <c r="C55" s="73">
        <v>43905</v>
      </c>
      <c r="D55" s="75">
        <v>68</v>
      </c>
      <c r="E55" s="74" t="s">
        <v>103</v>
      </c>
    </row>
    <row r="56" spans="1:5" x14ac:dyDescent="0.25">
      <c r="A56" s="71">
        <v>46</v>
      </c>
      <c r="B56" s="72" t="s">
        <v>104</v>
      </c>
      <c r="C56" s="73">
        <v>43905</v>
      </c>
      <c r="D56" s="75">
        <v>62</v>
      </c>
      <c r="E56" s="74" t="s">
        <v>107</v>
      </c>
    </row>
    <row r="57" spans="1:5" x14ac:dyDescent="0.25">
      <c r="A57" s="71">
        <v>47</v>
      </c>
      <c r="B57" s="72" t="s">
        <v>110</v>
      </c>
      <c r="C57" s="73">
        <v>43906</v>
      </c>
      <c r="D57" s="75">
        <v>73</v>
      </c>
      <c r="E57" s="74" t="s">
        <v>105</v>
      </c>
    </row>
    <row r="58" spans="1:5" x14ac:dyDescent="0.25">
      <c r="A58" s="71">
        <v>48</v>
      </c>
      <c r="B58" s="72" t="s">
        <v>109</v>
      </c>
      <c r="C58" s="73">
        <v>43906</v>
      </c>
      <c r="D58" s="75">
        <v>110</v>
      </c>
      <c r="E58" s="74" t="s">
        <v>102</v>
      </c>
    </row>
    <row r="59" spans="1:5" x14ac:dyDescent="0.25">
      <c r="A59" s="71">
        <v>49</v>
      </c>
      <c r="B59" s="72" t="s">
        <v>111</v>
      </c>
      <c r="C59" s="73">
        <v>43906</v>
      </c>
      <c r="D59" s="75">
        <v>112</v>
      </c>
      <c r="E59" s="74" t="s">
        <v>102</v>
      </c>
    </row>
    <row r="60" spans="1:5" x14ac:dyDescent="0.25">
      <c r="A60" s="71">
        <v>50</v>
      </c>
      <c r="B60" s="72" t="s">
        <v>111</v>
      </c>
      <c r="C60" s="73">
        <v>43915</v>
      </c>
      <c r="D60" s="75">
        <v>70</v>
      </c>
      <c r="E60" s="74" t="s">
        <v>105</v>
      </c>
    </row>
    <row r="61" spans="1:5" x14ac:dyDescent="0.25">
      <c r="A61" s="71">
        <v>51</v>
      </c>
      <c r="B61" s="72" t="s">
        <v>111</v>
      </c>
      <c r="C61" s="73">
        <v>43915</v>
      </c>
      <c r="D61" s="75">
        <v>25</v>
      </c>
      <c r="E61" s="74" t="s">
        <v>108</v>
      </c>
    </row>
    <row r="62" spans="1:5" x14ac:dyDescent="0.25">
      <c r="A62" s="71">
        <v>52</v>
      </c>
      <c r="B62" s="72" t="s">
        <v>111</v>
      </c>
      <c r="C62" s="73">
        <v>43915</v>
      </c>
      <c r="D62" s="75">
        <v>59</v>
      </c>
      <c r="E62" s="74" t="s">
        <v>103</v>
      </c>
    </row>
    <row r="63" spans="1:5" x14ac:dyDescent="0.25">
      <c r="A63" s="71">
        <v>53</v>
      </c>
      <c r="B63" s="72" t="s">
        <v>106</v>
      </c>
      <c r="C63" s="73">
        <v>43923</v>
      </c>
      <c r="D63" s="75">
        <v>60</v>
      </c>
      <c r="E63" s="74" t="s">
        <v>107</v>
      </c>
    </row>
    <row r="64" spans="1:5" x14ac:dyDescent="0.25">
      <c r="A64" s="71">
        <v>54</v>
      </c>
      <c r="B64" s="72" t="s">
        <v>106</v>
      </c>
      <c r="C64" s="73">
        <v>43924</v>
      </c>
      <c r="D64" s="75">
        <v>68</v>
      </c>
      <c r="E64" s="74" t="s">
        <v>105</v>
      </c>
    </row>
    <row r="65" spans="1:5" x14ac:dyDescent="0.25">
      <c r="A65" s="71">
        <v>55</v>
      </c>
      <c r="B65" s="72" t="s">
        <v>106</v>
      </c>
      <c r="C65" s="73">
        <v>43925</v>
      </c>
      <c r="D65" s="75">
        <v>63</v>
      </c>
      <c r="E65" s="74" t="s">
        <v>107</v>
      </c>
    </row>
    <row r="66" spans="1:5" x14ac:dyDescent="0.25">
      <c r="A66" s="71">
        <v>56</v>
      </c>
      <c r="B66" s="72" t="s">
        <v>106</v>
      </c>
      <c r="C66" s="73">
        <v>43936</v>
      </c>
      <c r="D66" s="75">
        <v>60</v>
      </c>
      <c r="E66" s="74" t="s">
        <v>103</v>
      </c>
    </row>
    <row r="67" spans="1:5" x14ac:dyDescent="0.25">
      <c r="A67" s="71">
        <v>57</v>
      </c>
      <c r="B67" s="72" t="s">
        <v>110</v>
      </c>
      <c r="C67" s="73">
        <v>43936</v>
      </c>
      <c r="D67" s="75">
        <v>70</v>
      </c>
      <c r="E67" s="74" t="s">
        <v>105</v>
      </c>
    </row>
    <row r="68" spans="1:5" x14ac:dyDescent="0.25">
      <c r="A68" s="71">
        <v>58</v>
      </c>
      <c r="B68" s="72" t="s">
        <v>110</v>
      </c>
      <c r="C68" s="73">
        <v>43936</v>
      </c>
      <c r="D68" s="75">
        <v>97</v>
      </c>
      <c r="E68" s="74" t="s">
        <v>102</v>
      </c>
    </row>
    <row r="69" spans="1:5" x14ac:dyDescent="0.25">
      <c r="A69" s="71">
        <v>59</v>
      </c>
      <c r="B69" s="72" t="s">
        <v>110</v>
      </c>
      <c r="C69" s="73">
        <v>43937</v>
      </c>
      <c r="D69" s="75">
        <v>64</v>
      </c>
      <c r="E69" s="74" t="s">
        <v>107</v>
      </c>
    </row>
    <row r="70" spans="1:5" x14ac:dyDescent="0.25">
      <c r="A70" s="71">
        <v>60</v>
      </c>
      <c r="B70" s="72" t="s">
        <v>104</v>
      </c>
      <c r="C70" s="73">
        <v>43937</v>
      </c>
      <c r="D70" s="75">
        <v>61</v>
      </c>
      <c r="E70" s="74" t="s">
        <v>103</v>
      </c>
    </row>
    <row r="71" spans="1:5" x14ac:dyDescent="0.25">
      <c r="A71" s="71">
        <v>61</v>
      </c>
      <c r="B71" s="72" t="s">
        <v>109</v>
      </c>
      <c r="C71" s="73">
        <v>43937</v>
      </c>
      <c r="D71" s="75">
        <v>72</v>
      </c>
      <c r="E71" s="74" t="s">
        <v>105</v>
      </c>
    </row>
    <row r="72" spans="1:5" x14ac:dyDescent="0.25">
      <c r="A72" s="71">
        <v>62</v>
      </c>
      <c r="B72" s="72" t="s">
        <v>109</v>
      </c>
      <c r="C72" s="73">
        <v>43946</v>
      </c>
      <c r="D72" s="75">
        <v>67</v>
      </c>
      <c r="E72" s="74" t="s">
        <v>107</v>
      </c>
    </row>
    <row r="73" spans="1:5" x14ac:dyDescent="0.25">
      <c r="A73" s="71">
        <v>63</v>
      </c>
      <c r="B73" s="72" t="s">
        <v>109</v>
      </c>
      <c r="C73" s="73">
        <v>43946</v>
      </c>
      <c r="D73" s="75">
        <v>92</v>
      </c>
      <c r="E73" s="74" t="s">
        <v>102</v>
      </c>
    </row>
    <row r="74" spans="1:5" x14ac:dyDescent="0.25">
      <c r="A74" s="71">
        <v>64</v>
      </c>
      <c r="B74" s="72" t="s">
        <v>101</v>
      </c>
      <c r="C74" s="73">
        <v>43946</v>
      </c>
      <c r="D74" s="75">
        <v>20</v>
      </c>
      <c r="E74" s="74" t="s">
        <v>108</v>
      </c>
    </row>
    <row r="75" spans="1:5" x14ac:dyDescent="0.25">
      <c r="A75" s="71">
        <v>65</v>
      </c>
      <c r="B75" s="72" t="s">
        <v>101</v>
      </c>
      <c r="C75" s="73">
        <v>43947</v>
      </c>
      <c r="D75" s="75">
        <v>62</v>
      </c>
      <c r="E75" s="74" t="s">
        <v>103</v>
      </c>
    </row>
    <row r="76" spans="1:5" x14ac:dyDescent="0.25">
      <c r="A76" s="71">
        <v>66</v>
      </c>
      <c r="B76" s="72" t="s">
        <v>112</v>
      </c>
      <c r="C76" s="73">
        <v>43947</v>
      </c>
      <c r="D76" s="75">
        <v>62</v>
      </c>
      <c r="E76" s="74" t="s">
        <v>107</v>
      </c>
    </row>
    <row r="77" spans="1:5" x14ac:dyDescent="0.25">
      <c r="A77" s="71">
        <v>67</v>
      </c>
      <c r="B77" s="72" t="s">
        <v>112</v>
      </c>
      <c r="C77" s="73">
        <v>43947</v>
      </c>
      <c r="D77" s="75">
        <v>77</v>
      </c>
      <c r="E77" s="74" t="s">
        <v>105</v>
      </c>
    </row>
    <row r="78" spans="1:5" x14ac:dyDescent="0.25">
      <c r="A78" s="71">
        <v>68</v>
      </c>
      <c r="B78" s="72" t="s">
        <v>112</v>
      </c>
      <c r="C78" s="73">
        <v>43952</v>
      </c>
      <c r="D78" s="75">
        <v>19</v>
      </c>
      <c r="E78" s="74" t="s">
        <v>108</v>
      </c>
    </row>
    <row r="79" spans="1:5" x14ac:dyDescent="0.25">
      <c r="A79" s="71">
        <v>69</v>
      </c>
      <c r="B79" s="72" t="s">
        <v>106</v>
      </c>
      <c r="C79" s="73">
        <v>43953</v>
      </c>
      <c r="D79" s="75">
        <v>93</v>
      </c>
      <c r="E79" s="74" t="s">
        <v>102</v>
      </c>
    </row>
    <row r="80" spans="1:5" x14ac:dyDescent="0.25">
      <c r="A80" s="71">
        <v>70</v>
      </c>
      <c r="B80" s="72" t="s">
        <v>106</v>
      </c>
      <c r="C80" s="73">
        <v>43954</v>
      </c>
      <c r="D80" s="75">
        <v>22</v>
      </c>
      <c r="E80" s="74" t="s">
        <v>108</v>
      </c>
    </row>
    <row r="81" spans="1:5" x14ac:dyDescent="0.25">
      <c r="A81" s="71">
        <v>71</v>
      </c>
      <c r="B81" s="72" t="s">
        <v>106</v>
      </c>
      <c r="C81" s="73">
        <v>43955</v>
      </c>
      <c r="D81" s="75">
        <v>70</v>
      </c>
      <c r="E81" s="74" t="s">
        <v>105</v>
      </c>
    </row>
    <row r="82" spans="1:5" x14ac:dyDescent="0.25">
      <c r="A82" s="71">
        <v>72</v>
      </c>
      <c r="B82" s="72" t="s">
        <v>106</v>
      </c>
      <c r="C82" s="73">
        <v>43956</v>
      </c>
      <c r="D82" s="75">
        <v>60</v>
      </c>
      <c r="E82" s="74" t="s">
        <v>103</v>
      </c>
    </row>
    <row r="83" spans="1:5" x14ac:dyDescent="0.25">
      <c r="A83" s="71">
        <v>73</v>
      </c>
      <c r="B83" s="72" t="s">
        <v>106</v>
      </c>
      <c r="C83" s="73">
        <v>43957</v>
      </c>
      <c r="D83" s="75">
        <v>65</v>
      </c>
      <c r="E83" s="74" t="s">
        <v>107</v>
      </c>
    </row>
    <row r="84" spans="1:5" x14ac:dyDescent="0.25">
      <c r="A84" s="71">
        <v>74</v>
      </c>
      <c r="B84" s="72" t="s">
        <v>110</v>
      </c>
      <c r="C84" s="73">
        <v>43958</v>
      </c>
      <c r="D84" s="75">
        <v>70</v>
      </c>
      <c r="E84" s="74" t="s">
        <v>105</v>
      </c>
    </row>
    <row r="85" spans="1:5" x14ac:dyDescent="0.25">
      <c r="A85" s="71">
        <v>75</v>
      </c>
      <c r="B85" s="72" t="s">
        <v>110</v>
      </c>
      <c r="C85" s="73">
        <v>43959</v>
      </c>
      <c r="D85" s="75">
        <v>103</v>
      </c>
      <c r="E85" s="74" t="s">
        <v>102</v>
      </c>
    </row>
    <row r="86" spans="1:5" x14ac:dyDescent="0.25">
      <c r="A86" s="71">
        <v>76</v>
      </c>
      <c r="B86" s="72" t="s">
        <v>110</v>
      </c>
      <c r="C86" s="73">
        <v>43960</v>
      </c>
      <c r="D86" s="75">
        <v>25</v>
      </c>
      <c r="E86" s="74" t="s">
        <v>108</v>
      </c>
    </row>
    <row r="87" spans="1:5" x14ac:dyDescent="0.25">
      <c r="A87" s="71">
        <v>77</v>
      </c>
      <c r="B87" s="72" t="s">
        <v>110</v>
      </c>
      <c r="C87" s="73">
        <v>43961</v>
      </c>
      <c r="D87" s="75">
        <v>61</v>
      </c>
      <c r="E87" s="74" t="s">
        <v>103</v>
      </c>
    </row>
    <row r="88" spans="1:5" x14ac:dyDescent="0.25">
      <c r="A88" s="71">
        <v>78</v>
      </c>
      <c r="B88" s="72" t="s">
        <v>111</v>
      </c>
      <c r="C88" s="73">
        <v>43962</v>
      </c>
      <c r="D88" s="75">
        <v>69</v>
      </c>
      <c r="E88" s="74" t="s">
        <v>105</v>
      </c>
    </row>
    <row r="89" spans="1:5" x14ac:dyDescent="0.25">
      <c r="A89" s="71">
        <v>79</v>
      </c>
      <c r="B89" s="72" t="s">
        <v>111</v>
      </c>
      <c r="C89" s="73">
        <v>43979</v>
      </c>
      <c r="D89" s="75">
        <v>104</v>
      </c>
      <c r="E89" s="74" t="s">
        <v>102</v>
      </c>
    </row>
    <row r="90" spans="1:5" x14ac:dyDescent="0.25">
      <c r="A90" s="71">
        <v>80</v>
      </c>
      <c r="B90" s="72" t="s">
        <v>109</v>
      </c>
      <c r="C90" s="73">
        <v>43980</v>
      </c>
      <c r="D90" s="75">
        <v>59</v>
      </c>
      <c r="E90" s="74" t="s">
        <v>103</v>
      </c>
    </row>
    <row r="91" spans="1:5" x14ac:dyDescent="0.25">
      <c r="A91" s="71">
        <v>81</v>
      </c>
      <c r="B91" s="72" t="s">
        <v>109</v>
      </c>
      <c r="C91" s="73">
        <v>43983</v>
      </c>
      <c r="D91" s="75">
        <v>72</v>
      </c>
      <c r="E91" s="74" t="s">
        <v>105</v>
      </c>
    </row>
    <row r="92" spans="1:5" x14ac:dyDescent="0.25">
      <c r="A92" s="71">
        <v>82</v>
      </c>
      <c r="B92" s="72" t="s">
        <v>109</v>
      </c>
      <c r="C92" s="73">
        <v>43984</v>
      </c>
      <c r="D92" s="75">
        <v>58</v>
      </c>
      <c r="E92" s="74" t="s">
        <v>103</v>
      </c>
    </row>
    <row r="93" spans="1:5" x14ac:dyDescent="0.25">
      <c r="A93" s="71">
        <v>83</v>
      </c>
      <c r="B93" s="72" t="s">
        <v>112</v>
      </c>
      <c r="C93" s="73">
        <v>43988</v>
      </c>
      <c r="D93" s="75">
        <v>59</v>
      </c>
      <c r="E93" s="74" t="s">
        <v>107</v>
      </c>
    </row>
    <row r="94" spans="1:5" x14ac:dyDescent="0.25">
      <c r="A94" s="71">
        <v>84</v>
      </c>
      <c r="B94" s="72" t="s">
        <v>112</v>
      </c>
      <c r="C94" s="73">
        <v>43989</v>
      </c>
      <c r="D94" s="75">
        <v>98</v>
      </c>
      <c r="E94" s="74" t="s">
        <v>102</v>
      </c>
    </row>
    <row r="95" spans="1:5" x14ac:dyDescent="0.25">
      <c r="A95" s="71">
        <v>85</v>
      </c>
      <c r="B95" s="72" t="s">
        <v>106</v>
      </c>
      <c r="C95" s="73">
        <v>43997</v>
      </c>
      <c r="D95" s="75">
        <v>64</v>
      </c>
      <c r="E95" s="74" t="s">
        <v>107</v>
      </c>
    </row>
    <row r="96" spans="1:5" x14ac:dyDescent="0.25">
      <c r="A96" s="71">
        <v>86</v>
      </c>
      <c r="B96" s="72" t="s">
        <v>106</v>
      </c>
      <c r="C96" s="73">
        <v>43998</v>
      </c>
      <c r="D96" s="75">
        <v>58</v>
      </c>
      <c r="E96" s="74" t="s">
        <v>103</v>
      </c>
    </row>
    <row r="97" spans="1:5" x14ac:dyDescent="0.25">
      <c r="A97" s="71">
        <v>87</v>
      </c>
      <c r="B97" s="72" t="s">
        <v>104</v>
      </c>
      <c r="C97" s="73">
        <v>43999</v>
      </c>
      <c r="D97" s="75">
        <v>30</v>
      </c>
      <c r="E97" s="74" t="s">
        <v>108</v>
      </c>
    </row>
    <row r="98" spans="1:5" x14ac:dyDescent="0.25">
      <c r="A98" s="71">
        <v>88</v>
      </c>
      <c r="B98" s="72" t="s">
        <v>104</v>
      </c>
      <c r="C98" s="73">
        <v>44000</v>
      </c>
      <c r="D98" s="75">
        <v>96</v>
      </c>
      <c r="E98" s="74" t="s">
        <v>102</v>
      </c>
    </row>
    <row r="99" spans="1:5" x14ac:dyDescent="0.25">
      <c r="A99" s="71">
        <v>89</v>
      </c>
      <c r="B99" s="72" t="s">
        <v>104</v>
      </c>
      <c r="C99" s="73">
        <v>44000</v>
      </c>
      <c r="D99" s="75">
        <v>70</v>
      </c>
      <c r="E99" s="74" t="s">
        <v>107</v>
      </c>
    </row>
    <row r="100" spans="1:5" x14ac:dyDescent="0.25">
      <c r="A100" s="71">
        <v>90</v>
      </c>
      <c r="B100" s="72" t="s">
        <v>111</v>
      </c>
      <c r="C100" s="73">
        <v>44001</v>
      </c>
      <c r="D100" s="75">
        <v>63</v>
      </c>
      <c r="E100" s="74" t="s">
        <v>103</v>
      </c>
    </row>
    <row r="101" spans="1:5" x14ac:dyDescent="0.25">
      <c r="A101" s="71">
        <v>91</v>
      </c>
      <c r="B101" s="72" t="s">
        <v>109</v>
      </c>
      <c r="C101" s="73">
        <v>44001</v>
      </c>
      <c r="D101" s="75">
        <v>24</v>
      </c>
      <c r="E101" s="74" t="s">
        <v>108</v>
      </c>
    </row>
    <row r="102" spans="1:5" x14ac:dyDescent="0.25">
      <c r="A102" s="71">
        <v>92</v>
      </c>
      <c r="B102" s="72" t="s">
        <v>109</v>
      </c>
      <c r="C102" s="73">
        <v>44001</v>
      </c>
      <c r="D102" s="75">
        <v>82</v>
      </c>
      <c r="E102" s="74" t="s">
        <v>102</v>
      </c>
    </row>
    <row r="103" spans="1:5" x14ac:dyDescent="0.25">
      <c r="A103" s="71">
        <v>93</v>
      </c>
      <c r="B103" s="72" t="s">
        <v>110</v>
      </c>
      <c r="C103" s="73">
        <v>44003</v>
      </c>
      <c r="D103" s="75">
        <v>20</v>
      </c>
      <c r="E103" s="74" t="s">
        <v>108</v>
      </c>
    </row>
    <row r="104" spans="1:5" x14ac:dyDescent="0.25">
      <c r="A104" s="71">
        <v>94</v>
      </c>
      <c r="B104" s="72" t="s">
        <v>110</v>
      </c>
      <c r="C104" s="73">
        <v>44004</v>
      </c>
      <c r="D104" s="75">
        <v>68</v>
      </c>
      <c r="E104" s="74" t="s">
        <v>107</v>
      </c>
    </row>
    <row r="105" spans="1:5" x14ac:dyDescent="0.25">
      <c r="A105" s="71">
        <v>95</v>
      </c>
      <c r="B105" s="72" t="s">
        <v>104</v>
      </c>
      <c r="C105" s="73">
        <v>44005</v>
      </c>
      <c r="D105" s="75">
        <v>85</v>
      </c>
      <c r="E105" s="74" t="s">
        <v>102</v>
      </c>
    </row>
    <row r="106" spans="1:5" x14ac:dyDescent="0.25">
      <c r="A106" s="71">
        <v>96</v>
      </c>
      <c r="B106" s="72" t="s">
        <v>112</v>
      </c>
      <c r="C106" s="73">
        <v>44006</v>
      </c>
      <c r="D106" s="75">
        <v>19</v>
      </c>
      <c r="E106" s="74" t="s">
        <v>108</v>
      </c>
    </row>
    <row r="107" spans="1:5" x14ac:dyDescent="0.25">
      <c r="A107" s="71">
        <v>97</v>
      </c>
      <c r="B107" s="72" t="s">
        <v>101</v>
      </c>
      <c r="C107" s="73">
        <v>44006</v>
      </c>
      <c r="D107" s="75">
        <v>19</v>
      </c>
      <c r="E107" s="74" t="s">
        <v>108</v>
      </c>
    </row>
    <row r="108" spans="1:5" x14ac:dyDescent="0.25">
      <c r="A108" s="71">
        <v>98</v>
      </c>
      <c r="B108" s="72" t="s">
        <v>109</v>
      </c>
      <c r="C108" s="73">
        <v>44006</v>
      </c>
      <c r="D108" s="75">
        <v>60</v>
      </c>
      <c r="E108" s="74" t="s">
        <v>103</v>
      </c>
    </row>
    <row r="109" spans="1:5" x14ac:dyDescent="0.25">
      <c r="A109" s="71">
        <v>99</v>
      </c>
      <c r="B109" s="72" t="s">
        <v>106</v>
      </c>
      <c r="C109" s="73">
        <v>44007</v>
      </c>
      <c r="D109" s="75">
        <v>65</v>
      </c>
      <c r="E109" s="74" t="s">
        <v>107</v>
      </c>
    </row>
    <row r="110" spans="1:5" x14ac:dyDescent="0.25">
      <c r="A110" s="71">
        <v>100</v>
      </c>
      <c r="B110" s="72" t="s">
        <v>110</v>
      </c>
      <c r="C110" s="73">
        <v>44007</v>
      </c>
      <c r="D110" s="75">
        <v>85</v>
      </c>
      <c r="E110" s="74" t="s">
        <v>108</v>
      </c>
    </row>
  </sheetData>
  <mergeCells count="1">
    <mergeCell ref="A9:D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DEFINE</vt:lpstr>
      <vt:lpstr>MEASURE</vt:lpstr>
      <vt:lpstr>ANALYZE</vt:lpstr>
      <vt:lpstr>Rekomendasi</vt:lpstr>
      <vt:lpstr>LAMPIRAN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KUKUN</dc:creator>
  <cp:lastModifiedBy>KUKUN</cp:lastModifiedBy>
  <dcterms:created xsi:type="dcterms:W3CDTF">2021-04-12T12:04:47Z</dcterms:created>
  <dcterms:modified xsi:type="dcterms:W3CDTF">2021-04-13T05:24:12Z</dcterms:modified>
</cp:coreProperties>
</file>