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KUN\Downloads\"/>
    </mc:Choice>
  </mc:AlternateContent>
  <xr:revisionPtr revIDLastSave="0" documentId="13_ncr:1_{30628F89-71E2-4017-A528-7D434E11EF5E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reto Chart" sheetId="2" r:id="rId1"/>
    <sheet name="_data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4" i="3"/>
  <c r="B3" i="3"/>
  <c r="C10" i="3" l="1"/>
  <c r="F4" i="3" l="1"/>
  <c r="F5" i="3"/>
  <c r="F6" i="3"/>
  <c r="F7" i="3"/>
  <c r="F8" i="3"/>
  <c r="F9" i="3"/>
  <c r="F10" i="3"/>
  <c r="F11" i="3"/>
  <c r="F12" i="3"/>
  <c r="F3" i="3"/>
  <c r="C4" i="3"/>
  <c r="C5" i="3"/>
  <c r="C6" i="3"/>
  <c r="C7" i="3"/>
  <c r="C8" i="3"/>
  <c r="C9" i="3"/>
  <c r="C11" i="3"/>
  <c r="C12" i="3"/>
  <c r="C3" i="3"/>
  <c r="D9" i="3" l="1"/>
  <c r="G9" i="3" s="1"/>
  <c r="D4" i="3"/>
  <c r="G4" i="3" s="1"/>
  <c r="D8" i="3"/>
  <c r="G8" i="3" s="1"/>
  <c r="D12" i="3"/>
  <c r="G12" i="3" s="1"/>
  <c r="D3" i="3"/>
  <c r="G3" i="3" s="1"/>
  <c r="D7" i="3"/>
  <c r="G7" i="3" s="1"/>
  <c r="D11" i="3"/>
  <c r="G11" i="3" s="1"/>
  <c r="C16" i="2"/>
  <c r="D6" i="3"/>
  <c r="G6" i="3" s="1"/>
  <c r="D10" i="3"/>
  <c r="G10" i="3" s="1"/>
  <c r="D5" i="3"/>
  <c r="G5" i="3" s="1"/>
  <c r="G13" i="3" l="1"/>
  <c r="H9" i="3" s="1"/>
  <c r="H5" i="3" l="1"/>
  <c r="H6" i="3"/>
  <c r="H7" i="3"/>
  <c r="H4" i="3"/>
  <c r="H11" i="3"/>
  <c r="H10" i="3"/>
  <c r="H12" i="3"/>
  <c r="H8" i="3"/>
  <c r="H3" i="3"/>
  <c r="I3" i="3" s="1"/>
  <c r="E8" i="3"/>
  <c r="E9" i="3"/>
  <c r="E11" i="3"/>
  <c r="E4" i="3"/>
  <c r="E5" i="3"/>
  <c r="E7" i="3"/>
  <c r="E10" i="3"/>
  <c r="E12" i="3"/>
  <c r="E3" i="3"/>
  <c r="E6" i="3"/>
  <c r="I4" i="3" l="1"/>
  <c r="I5" i="3" s="1"/>
  <c r="I6" i="3" s="1"/>
  <c r="I7" i="3" s="1"/>
  <c r="I8" i="3" s="1"/>
  <c r="I9" i="3" s="1"/>
  <c r="I10" i="3" s="1"/>
  <c r="I11" i="3" s="1"/>
  <c r="I12" i="3" s="1"/>
</calcChain>
</file>

<file path=xl/sharedStrings.xml><?xml version="1.0" encoding="utf-8"?>
<sst xmlns="http://schemas.openxmlformats.org/spreadsheetml/2006/main" count="23" uniqueCount="22">
  <si>
    <t>Continuous Improvement Toolkit . www.citoolkit.com</t>
  </si>
  <si>
    <t>Comments/Conclusion:</t>
  </si>
  <si>
    <t>Total</t>
  </si>
  <si>
    <t>Pareto Chart</t>
  </si>
  <si>
    <t>Event / Issue / Defect</t>
  </si>
  <si>
    <t>Ordered totals</t>
  </si>
  <si>
    <t>Order of Event</t>
  </si>
  <si>
    <t>%</t>
  </si>
  <si>
    <t>Accumulated%</t>
  </si>
  <si>
    <t>Trunc</t>
  </si>
  <si>
    <t>Item</t>
  </si>
  <si>
    <t>Frequency</t>
  </si>
  <si>
    <t>Total:</t>
  </si>
  <si>
    <t>Project/problem:</t>
  </si>
  <si>
    <t>Guide:</t>
  </si>
  <si>
    <t xml:space="preserve">  Enter the Pareto items in the 'Item' column, then enter the data in the 'Frequency' column.</t>
  </si>
  <si>
    <t xml:space="preserve">  Items can be factors, causes, events, complaints, error, defects, issues, etc.</t>
  </si>
  <si>
    <t>1. The Paper cup leaks</t>
  </si>
  <si>
    <t>2. Wrong item production</t>
  </si>
  <si>
    <t>3. Packaging seal is broken down</t>
  </si>
  <si>
    <t>4. Cup is easily out of order</t>
  </si>
  <si>
    <t>5. Bent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</si>
</sst>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sz val="9"/>
      <name val="Calibri"/>
      <family val="2"/>
      <scheme val="minor"/>
    </font>
    <font>
      <sz val="9"/>
      <color rgb="FF0000CC"/>
      <name val="Calibri"/>
      <family val="2"/>
      <scheme val="minor"/>
    </font>
    <font>
      <b/>
      <sz val="10"/>
      <name val="Calibri"/>
      <family val="2"/>
      <scheme val="minor"/>
    </font>
    <font>
      <sz val="8"/>
      <color indexed="55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/>
    <xf numFmtId="0" fontId="0" fillId="0" borderId="3" xfId="0" applyFill="1" applyBorder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/>
    <xf numFmtId="0" fontId="4" fillId="5" borderId="0" xfId="0" applyFont="1" applyFill="1" applyBorder="1"/>
    <xf numFmtId="0" fontId="3" fillId="5" borderId="0" xfId="0" applyFont="1" applyFill="1" applyBorder="1" applyAlignment="1">
      <alignment horizontal="right" vertical="center"/>
    </xf>
    <xf numFmtId="0" fontId="5" fillId="5" borderId="0" xfId="0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8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center" wrapText="1"/>
    </xf>
    <xf numFmtId="0" fontId="5" fillId="5" borderId="0" xfId="0" applyFont="1" applyFill="1"/>
    <xf numFmtId="0" fontId="6" fillId="5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right" vertical="top"/>
    </xf>
    <xf numFmtId="0" fontId="15" fillId="5" borderId="0" xfId="0" applyFont="1" applyFill="1" applyBorder="1" applyAlignment="1">
      <alignment horizontal="center" vertical="top"/>
    </xf>
    <xf numFmtId="0" fontId="9" fillId="5" borderId="0" xfId="0" applyFont="1" applyFill="1" applyBorder="1" applyAlignment="1" applyProtection="1">
      <alignment horizontal="center" wrapText="1"/>
      <protection locked="0"/>
    </xf>
    <xf numFmtId="0" fontId="10" fillId="7" borderId="4" xfId="0" applyFont="1" applyFill="1" applyBorder="1" applyAlignment="1" applyProtection="1">
      <alignment horizontal="right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vertical="center"/>
      <protection locked="0"/>
    </xf>
    <xf numFmtId="0" fontId="5" fillId="0" borderId="6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8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/>
      <protection locked="0"/>
    </xf>
    <xf numFmtId="0" fontId="5" fillId="0" borderId="12" xfId="0" applyFont="1" applyFill="1" applyBorder="1" applyAlignment="1" applyProtection="1">
      <alignment vertical="center"/>
      <protection locked="0"/>
    </xf>
    <xf numFmtId="0" fontId="14" fillId="3" borderId="13" xfId="0" applyFont="1" applyFill="1" applyBorder="1" applyAlignment="1" applyProtection="1">
      <alignment horizontal="left" vertical="center"/>
      <protection locked="0"/>
    </xf>
    <xf numFmtId="0" fontId="14" fillId="3" borderId="14" xfId="0" applyFont="1" applyFill="1" applyBorder="1" applyAlignment="1" applyProtection="1">
      <alignment horizontal="left" vertical="center"/>
      <protection locked="0"/>
    </xf>
    <xf numFmtId="0" fontId="14" fillId="3" borderId="15" xfId="0" applyFont="1" applyFill="1" applyBorder="1" applyAlignment="1" applyProtection="1">
      <alignment horizontal="left" vertical="center"/>
      <protection locked="0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CCFFFF"/>
      <color rgb="FF0000CC"/>
      <color rgb="FFFFFFCC"/>
      <color rgb="FFFFFF99"/>
      <color rgb="FF66FFFF"/>
      <color rgb="FF66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14713684982935E-2"/>
          <c:y val="5.6006280464941875E-2"/>
          <c:w val="0.86453623740580809"/>
          <c:h val="0.85611454818147725"/>
        </c:manualLayout>
      </c:layout>
      <c:barChart>
        <c:barDir val="col"/>
        <c:grouping val="clustered"/>
        <c:varyColors val="0"/>
        <c:ser>
          <c:idx val="0"/>
          <c:order val="0"/>
          <c:tx>
            <c:v>Freq</c:v>
          </c:tx>
          <c:spPr>
            <a:solidFill>
              <a:srgbClr val="0000CC"/>
            </a:solidFill>
            <a:ln w="6350">
              <a:solidFill>
                <a:schemeClr val="bg1">
                  <a:lumMod val="65000"/>
                </a:schemeClr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6350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234-45ED-B281-90E5E50915ED}"/>
              </c:ext>
            </c:extLst>
          </c:dPt>
          <c:dPt>
            <c:idx val="1"/>
            <c:invertIfNegative val="0"/>
            <c:bubble3D val="0"/>
            <c:spPr>
              <a:solidFill>
                <a:srgbClr val="6699FF"/>
              </a:solidFill>
              <a:ln w="6350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234-45ED-B281-90E5E50915E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_data!$E$3:$E$12</c15:sqref>
                  </c15:fullRef>
                </c:ext>
              </c:extLst>
              <c:f>_data!$E$3:$E$7</c:f>
              <c:strCache>
                <c:ptCount val="5"/>
                <c:pt idx="0">
                  <c:v>1. The Paper cup leaks</c:v>
                </c:pt>
                <c:pt idx="1">
                  <c:v>4. Cup is easily out of order</c:v>
                </c:pt>
                <c:pt idx="2">
                  <c:v>3. Packaging seal is broken down</c:v>
                </c:pt>
                <c:pt idx="3">
                  <c:v>2. Wrong item production</c:v>
                </c:pt>
                <c:pt idx="4">
                  <c:v>5. Bent cup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_data!$D$3:$D$12</c15:sqref>
                  </c15:fullRef>
                </c:ext>
              </c:extLst>
              <c:f>_data!$D$3:$D$7</c:f>
              <c:numCache>
                <c:formatCode>General</c:formatCode>
                <c:ptCount val="5"/>
                <c:pt idx="0">
                  <c:v>3930.01</c:v>
                </c:pt>
                <c:pt idx="1">
                  <c:v>3004.04</c:v>
                </c:pt>
                <c:pt idx="2">
                  <c:v>2626.03</c:v>
                </c:pt>
                <c:pt idx="3">
                  <c:v>2308.02</c:v>
                </c:pt>
                <c:pt idx="4">
                  <c:v>1240.05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4-45ED-B281-90E5E509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768768"/>
        <c:axId val="183769152"/>
      </c:barChart>
      <c:lineChart>
        <c:grouping val="standard"/>
        <c:varyColors val="0"/>
        <c:ser>
          <c:idx val="1"/>
          <c:order val="1"/>
          <c:tx>
            <c:v>Acc</c:v>
          </c:tx>
          <c:spPr>
            <a:ln w="127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strLit>
              <c:ptCount val="5"/>
              <c:pt idx="0">
                <c:v>100,0%</c:v>
              </c:pt>
              <c:pt idx="1">
                <c:v>200,0%</c:v>
              </c:pt>
              <c:pt idx="2">
                <c:v>300,0%</c:v>
              </c:pt>
              <c:pt idx="3">
                <c:v>400,0%</c:v>
              </c:pt>
              <c:pt idx="4">
                <c:v>500,0%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_data!$I$3:$I$12</c15:sqref>
                  </c15:fullRef>
                </c:ext>
              </c:extLst>
              <c:f>_data!$I$3:$I$7</c:f>
              <c:numCache>
                <c:formatCode>0.0%</c:formatCode>
                <c:ptCount val="5"/>
                <c:pt idx="0">
                  <c:v>0.29981690570643882</c:v>
                </c:pt>
                <c:pt idx="1">
                  <c:v>0.52898992981385418</c:v>
                </c:pt>
                <c:pt idx="2">
                  <c:v>0.72932560268538305</c:v>
                </c:pt>
                <c:pt idx="3">
                  <c:v>0.90540128166005496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34-45ED-B281-90E5E509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41064"/>
        <c:axId val="183769536"/>
      </c:lineChart>
      <c:catAx>
        <c:axId val="1837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8376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769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900" b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0"/>
              <c:y val="0.341783839520059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bg1">
                    <a:lumMod val="50000"/>
                  </a:schemeClr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83768768"/>
        <c:crosses val="autoZero"/>
        <c:crossBetween val="between"/>
      </c:valAx>
      <c:valAx>
        <c:axId val="183769536"/>
        <c:scaling>
          <c:orientation val="minMax"/>
          <c:max val="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bg1">
                    <a:lumMod val="50000"/>
                  </a:schemeClr>
                </a:solidFill>
                <a:latin typeface="+mn-lt"/>
              </a:defRPr>
            </a:pPr>
            <a:endParaRPr lang="en-US"/>
          </a:p>
        </c:txPr>
        <c:crossAx val="183741064"/>
        <c:crosses val="max"/>
        <c:crossBetween val="between"/>
      </c:valAx>
      <c:catAx>
        <c:axId val="183741064"/>
        <c:scaling>
          <c:orientation val="minMax"/>
        </c:scaling>
        <c:delete val="1"/>
        <c:axPos val="b"/>
        <c:majorTickMark val="out"/>
        <c:minorTickMark val="none"/>
        <c:tickLblPos val="none"/>
        <c:crossAx val="18376953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6350">
          <a:solidFill>
            <a:srgbClr val="DDDDDD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6350">
      <a:solidFill>
        <a:schemeClr val="bg1">
          <a:lumMod val="75000"/>
        </a:schemeClr>
      </a:solidFill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866900" y="982980"/>
    <xdr:ext cx="5669280" cy="21336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showGridLines="0" tabSelected="1" zoomScaleNormal="100" workbookViewId="0">
      <selection activeCell="V12" sqref="V12"/>
    </sheetView>
  </sheetViews>
  <sheetFormatPr defaultColWidth="8.85546875" defaultRowHeight="12.75" x14ac:dyDescent="0.2"/>
  <cols>
    <col min="1" max="1" width="2.7109375" style="18" customWidth="1"/>
    <col min="2" max="2" width="15" style="18" customWidth="1"/>
    <col min="3" max="3" width="7.7109375" style="18" customWidth="1"/>
    <col min="4" max="4" width="1.7109375" style="18" customWidth="1"/>
    <col min="5" max="14" width="7.85546875" style="18" customWidth="1"/>
    <col min="15" max="15" width="3.7109375" style="18" customWidth="1"/>
    <col min="16" max="16384" width="8.85546875" style="18"/>
  </cols>
  <sheetData>
    <row r="1" spans="1:16" ht="26.25" x14ac:dyDescent="0.4">
      <c r="B1" s="19" t="s">
        <v>3</v>
      </c>
    </row>
    <row r="2" spans="1:16" ht="9" customHeight="1" x14ac:dyDescent="0.2">
      <c r="B2" s="20"/>
      <c r="C2" s="20"/>
      <c r="D2" s="20"/>
      <c r="E2" s="20"/>
      <c r="F2" s="20"/>
      <c r="G2" s="20"/>
      <c r="H2" s="20"/>
      <c r="I2" s="20"/>
      <c r="J2" s="20"/>
      <c r="L2" s="20"/>
    </row>
    <row r="3" spans="1:16" ht="16.899999999999999" customHeight="1" x14ac:dyDescent="0.2">
      <c r="D3" s="21" t="s">
        <v>13</v>
      </c>
      <c r="E3" s="45"/>
      <c r="F3" s="46"/>
      <c r="G3" s="46"/>
      <c r="H3" s="46"/>
      <c r="I3" s="46"/>
      <c r="J3" s="46"/>
      <c r="K3" s="46"/>
      <c r="L3" s="46"/>
      <c r="M3" s="46"/>
      <c r="N3" s="46"/>
      <c r="O3" s="47"/>
      <c r="P3" s="22"/>
    </row>
    <row r="4" spans="1:16" ht="9" customHeight="1" x14ac:dyDescent="0.2">
      <c r="B4" s="21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22"/>
    </row>
    <row r="5" spans="1:16" ht="16.899999999999999" customHeight="1" x14ac:dyDescent="0.2">
      <c r="A5" s="23"/>
      <c r="B5" s="33" t="s">
        <v>10</v>
      </c>
      <c r="C5" s="28" t="s">
        <v>11</v>
      </c>
      <c r="D5" s="24"/>
    </row>
    <row r="6" spans="1:16" ht="16.899999999999999" customHeight="1" x14ac:dyDescent="0.2">
      <c r="A6" s="25">
        <v>1</v>
      </c>
      <c r="B6" s="48" t="s">
        <v>17</v>
      </c>
      <c r="C6" s="48">
        <v>3930</v>
      </c>
    </row>
    <row r="7" spans="1:16" ht="16.899999999999999" customHeight="1" x14ac:dyDescent="0.2">
      <c r="A7" s="25">
        <v>2</v>
      </c>
      <c r="B7" s="48" t="s">
        <v>18</v>
      </c>
      <c r="C7" s="48">
        <v>2308</v>
      </c>
    </row>
    <row r="8" spans="1:16" ht="16.899999999999999" customHeight="1" x14ac:dyDescent="0.2">
      <c r="A8" s="25">
        <v>3</v>
      </c>
      <c r="B8" s="48" t="s">
        <v>19</v>
      </c>
      <c r="C8" s="48">
        <v>2626</v>
      </c>
    </row>
    <row r="9" spans="1:16" ht="16.899999999999999" customHeight="1" x14ac:dyDescent="0.2">
      <c r="A9" s="25">
        <v>4</v>
      </c>
      <c r="B9" s="48" t="s">
        <v>20</v>
      </c>
      <c r="C9" s="48">
        <v>3004</v>
      </c>
    </row>
    <row r="10" spans="1:16" ht="16.899999999999999" customHeight="1" x14ac:dyDescent="0.2">
      <c r="A10" s="25">
        <v>5</v>
      </c>
      <c r="B10" s="48" t="s">
        <v>21</v>
      </c>
      <c r="C10" s="48">
        <v>1240</v>
      </c>
    </row>
    <row r="11" spans="1:16" ht="16.899999999999999" customHeight="1" x14ac:dyDescent="0.2">
      <c r="A11" s="25">
        <v>6</v>
      </c>
      <c r="B11" s="34"/>
      <c r="C11" s="35"/>
    </row>
    <row r="12" spans="1:16" ht="16.899999999999999" customHeight="1" x14ac:dyDescent="0.2">
      <c r="A12" s="25">
        <v>7</v>
      </c>
      <c r="B12" s="34"/>
      <c r="C12" s="35"/>
    </row>
    <row r="13" spans="1:16" ht="16.899999999999999" customHeight="1" x14ac:dyDescent="0.2">
      <c r="A13" s="25">
        <v>8</v>
      </c>
      <c r="B13" s="34"/>
      <c r="C13" s="35"/>
    </row>
    <row r="14" spans="1:16" ht="16.899999999999999" customHeight="1" x14ac:dyDescent="0.2">
      <c r="A14" s="25">
        <v>9</v>
      </c>
      <c r="B14" s="34"/>
      <c r="C14" s="35"/>
    </row>
    <row r="15" spans="1:16" ht="16.899999999999999" customHeight="1" x14ac:dyDescent="0.2">
      <c r="A15" s="25">
        <v>10</v>
      </c>
      <c r="B15" s="34"/>
      <c r="C15" s="35"/>
    </row>
    <row r="16" spans="1:16" ht="16.899999999999999" customHeight="1" x14ac:dyDescent="0.2">
      <c r="A16" s="23"/>
      <c r="B16" s="31" t="s">
        <v>12</v>
      </c>
      <c r="C16" s="32">
        <f>SUM(C6:C15)</f>
        <v>13108</v>
      </c>
    </row>
    <row r="17" spans="2:15" ht="9" customHeight="1" x14ac:dyDescent="0.2"/>
    <row r="18" spans="2:15" x14ac:dyDescent="0.2">
      <c r="B18" s="29" t="s">
        <v>1</v>
      </c>
    </row>
    <row r="19" spans="2:15" x14ac:dyDescent="0.2"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/>
    </row>
    <row r="20" spans="2:15" x14ac:dyDescent="0.2"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1"/>
    </row>
    <row r="21" spans="2:15" x14ac:dyDescent="0.2"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1"/>
    </row>
    <row r="22" spans="2:15" x14ac:dyDescent="0.2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</row>
    <row r="23" spans="2:15" x14ac:dyDescent="0.2">
      <c r="B23" s="17"/>
    </row>
    <row r="24" spans="2:15" x14ac:dyDescent="0.2">
      <c r="B24" s="26" t="s">
        <v>14</v>
      </c>
    </row>
    <row r="25" spans="2:15" x14ac:dyDescent="0.2">
      <c r="B25" s="27" t="s">
        <v>15</v>
      </c>
    </row>
    <row r="26" spans="2:15" x14ac:dyDescent="0.2">
      <c r="B26" s="27" t="s">
        <v>16</v>
      </c>
    </row>
    <row r="27" spans="2:15" x14ac:dyDescent="0.2">
      <c r="B27" s="17"/>
    </row>
    <row r="28" spans="2:15" x14ac:dyDescent="0.2">
      <c r="B28" s="16" t="s">
        <v>0</v>
      </c>
      <c r="C28" s="16"/>
      <c r="D28" s="1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</sheetData>
  <mergeCells count="1">
    <mergeCell ref="E3:O3"/>
  </mergeCells>
  <phoneticPr fontId="1" type="noConversion"/>
  <printOptions horizontalCentered="1" verticalCentered="1"/>
  <pageMargins left="7.874015748031496E-2" right="7.874015748031496E-2" top="0.74803149606299213" bottom="0.74803149606299213" header="7.874015748031496E-2" footer="7.874015748031496E-2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"/>
  <sheetViews>
    <sheetView showGridLines="0" zoomScale="85" zoomScaleNormal="85" workbookViewId="0"/>
  </sheetViews>
  <sheetFormatPr defaultRowHeight="12.75" x14ac:dyDescent="0.2"/>
  <cols>
    <col min="2" max="2" width="18.7109375" bestFit="1" customWidth="1"/>
    <col min="3" max="3" width="8" customWidth="1"/>
    <col min="4" max="4" width="12.28515625" bestFit="1" customWidth="1"/>
    <col min="5" max="5" width="23.140625" customWidth="1"/>
    <col min="6" max="6" width="18.7109375" bestFit="1" customWidth="1"/>
    <col min="7" max="7" width="12.5703125" customWidth="1"/>
    <col min="8" max="8" width="11.42578125" bestFit="1" customWidth="1"/>
    <col min="9" max="9" width="14.5703125" customWidth="1"/>
  </cols>
  <sheetData>
    <row r="2" spans="2:9" ht="25.5" x14ac:dyDescent="0.2">
      <c r="B2" s="5" t="s">
        <v>4</v>
      </c>
      <c r="C2" s="6" t="s">
        <v>2</v>
      </c>
      <c r="D2" s="6" t="s">
        <v>5</v>
      </c>
      <c r="E2" s="7" t="s">
        <v>6</v>
      </c>
      <c r="F2" s="5" t="s">
        <v>4</v>
      </c>
      <c r="G2" s="5" t="s">
        <v>9</v>
      </c>
      <c r="H2" s="7" t="s">
        <v>7</v>
      </c>
      <c r="I2" s="8" t="s">
        <v>8</v>
      </c>
    </row>
    <row r="3" spans="2:9" x14ac:dyDescent="0.2">
      <c r="B3" s="1" t="str">
        <f>'Pareto Chart'!B6</f>
        <v>1. The Paper cup leaks</v>
      </c>
      <c r="C3" s="1">
        <f>'Pareto Chart'!C6+0.01</f>
        <v>3930.01</v>
      </c>
      <c r="D3" s="12">
        <f>LARGE($C$3:$C$12,1)</f>
        <v>3930.01</v>
      </c>
      <c r="E3" s="12" t="str">
        <f t="shared" ref="E3:E12" si="0">VLOOKUP(D3,$C$3:$F$12,4,FALSE)</f>
        <v>1. The Paper cup leaks</v>
      </c>
      <c r="F3" s="2" t="str">
        <f t="shared" ref="F3:F12" si="1">B3</f>
        <v>1. The Paper cup leaks</v>
      </c>
      <c r="G3" s="14">
        <f>TRUNC(D3)</f>
        <v>3930</v>
      </c>
      <c r="H3" s="4">
        <f>IF(G3&lt;&gt;"",(G3/$G$13),"")</f>
        <v>0.29981690570643882</v>
      </c>
      <c r="I3" s="13">
        <f>IF(H3&lt;&gt;"",H3,"")</f>
        <v>0.29981690570643882</v>
      </c>
    </row>
    <row r="4" spans="2:9" x14ac:dyDescent="0.2">
      <c r="B4" s="1" t="str">
        <f>'Pareto Chart'!B7</f>
        <v>2. Wrong item production</v>
      </c>
      <c r="C4" s="1">
        <f>'Pareto Chart'!C7+0.02</f>
        <v>2308.02</v>
      </c>
      <c r="D4" s="12">
        <f>LARGE($C$3:$C$12,2)</f>
        <v>3004.04</v>
      </c>
      <c r="E4" s="12" t="str">
        <f t="shared" si="0"/>
        <v>4. Cup is easily out of order</v>
      </c>
      <c r="F4" s="2" t="str">
        <f t="shared" si="1"/>
        <v>2. Wrong item production</v>
      </c>
      <c r="G4" s="14">
        <f t="shared" ref="G4:G12" si="2">TRUNC(D4)</f>
        <v>3004</v>
      </c>
      <c r="H4" s="4">
        <f t="shared" ref="H4:H12" si="3">IF(G4&lt;&gt;"",(G4/$G$13),"")</f>
        <v>0.22917302410741533</v>
      </c>
      <c r="I4" s="13">
        <f>IF(H4&lt;&gt;"",H4+I3,"")</f>
        <v>0.52898992981385418</v>
      </c>
    </row>
    <row r="5" spans="2:9" x14ac:dyDescent="0.2">
      <c r="B5" s="1" t="str">
        <f>'Pareto Chart'!B8</f>
        <v>3. Packaging seal is broken down</v>
      </c>
      <c r="C5" s="1">
        <f>'Pareto Chart'!C8+0.03</f>
        <v>2626.03</v>
      </c>
      <c r="D5" s="12">
        <f>LARGE($C$3:$C$12,3)</f>
        <v>2626.03</v>
      </c>
      <c r="E5" s="12" t="str">
        <f t="shared" si="0"/>
        <v>3. Packaging seal is broken down</v>
      </c>
      <c r="F5" s="2" t="str">
        <f t="shared" si="1"/>
        <v>3. Packaging seal is broken down</v>
      </c>
      <c r="G5" s="14">
        <f t="shared" si="2"/>
        <v>2626</v>
      </c>
      <c r="H5" s="4">
        <f>IF(G5&lt;&gt;"",(G5/$G$13),"")</f>
        <v>0.20033567287152884</v>
      </c>
      <c r="I5" s="13">
        <f>IF(H5&lt;&gt;"",H5+I4,"")</f>
        <v>0.72932560268538305</v>
      </c>
    </row>
    <row r="6" spans="2:9" x14ac:dyDescent="0.2">
      <c r="B6" s="1" t="str">
        <f>'Pareto Chart'!B9</f>
        <v>4. Cup is easily out of order</v>
      </c>
      <c r="C6" s="1">
        <f>'Pareto Chart'!C9+0.04</f>
        <v>3004.04</v>
      </c>
      <c r="D6" s="12">
        <f>LARGE($C$3:$C$12,4)</f>
        <v>2308.02</v>
      </c>
      <c r="E6" s="12" t="str">
        <f t="shared" si="0"/>
        <v>2. Wrong item production</v>
      </c>
      <c r="F6" s="2" t="str">
        <f t="shared" si="1"/>
        <v>4. Cup is easily out of order</v>
      </c>
      <c r="G6" s="14">
        <f t="shared" si="2"/>
        <v>2308</v>
      </c>
      <c r="H6" s="4">
        <f t="shared" si="3"/>
        <v>0.17607567897467197</v>
      </c>
      <c r="I6" s="13">
        <f t="shared" ref="I6:I12" si="4">IF(H6&lt;&gt;"",H6+I5,"")</f>
        <v>0.90540128166005496</v>
      </c>
    </row>
    <row r="7" spans="2:9" x14ac:dyDescent="0.2">
      <c r="B7" s="1" t="str">
        <f>'Pareto Chart'!B10</f>
        <v>5. Bent cup</v>
      </c>
      <c r="C7" s="1">
        <f>'Pareto Chart'!C10+0.05</f>
        <v>1240.05</v>
      </c>
      <c r="D7" s="12">
        <f>LARGE($C$3:$C$12,5)</f>
        <v>1240.05</v>
      </c>
      <c r="E7" s="12" t="str">
        <f t="shared" si="0"/>
        <v>5. Bent cup</v>
      </c>
      <c r="F7" s="2" t="str">
        <f t="shared" si="1"/>
        <v>5. Bent cup</v>
      </c>
      <c r="G7" s="14">
        <f t="shared" si="2"/>
        <v>1240</v>
      </c>
      <c r="H7" s="4">
        <f t="shared" si="3"/>
        <v>9.459871833994507E-2</v>
      </c>
      <c r="I7" s="13">
        <f t="shared" si="4"/>
        <v>1</v>
      </c>
    </row>
    <row r="8" spans="2:9" x14ac:dyDescent="0.2">
      <c r="B8" s="1">
        <f>'Pareto Chart'!B11</f>
        <v>0</v>
      </c>
      <c r="C8" s="1">
        <f>'Pareto Chart'!C11+0.06</f>
        <v>0.06</v>
      </c>
      <c r="D8" s="12">
        <f>LARGE($C$3:$C$12,6)</f>
        <v>0.1</v>
      </c>
      <c r="E8" s="12">
        <f t="shared" si="0"/>
        <v>0</v>
      </c>
      <c r="F8" s="2">
        <f t="shared" si="1"/>
        <v>0</v>
      </c>
      <c r="G8" s="14">
        <f t="shared" si="2"/>
        <v>0</v>
      </c>
      <c r="H8" s="4">
        <f t="shared" si="3"/>
        <v>0</v>
      </c>
      <c r="I8" s="13">
        <f t="shared" si="4"/>
        <v>1</v>
      </c>
    </row>
    <row r="9" spans="2:9" x14ac:dyDescent="0.2">
      <c r="B9" s="1">
        <f>'Pareto Chart'!B12</f>
        <v>0</v>
      </c>
      <c r="C9" s="1">
        <f>'Pareto Chart'!C12+0.07</f>
        <v>7.0000000000000007E-2</v>
      </c>
      <c r="D9" s="12">
        <f>LARGE($C$3:$C$12,7)</f>
        <v>0.09</v>
      </c>
      <c r="E9" s="12">
        <f t="shared" si="0"/>
        <v>0</v>
      </c>
      <c r="F9" s="2">
        <f t="shared" si="1"/>
        <v>0</v>
      </c>
      <c r="G9" s="14">
        <f t="shared" si="2"/>
        <v>0</v>
      </c>
      <c r="H9" s="4">
        <f t="shared" si="3"/>
        <v>0</v>
      </c>
      <c r="I9" s="13">
        <f t="shared" si="4"/>
        <v>1</v>
      </c>
    </row>
    <row r="10" spans="2:9" x14ac:dyDescent="0.2">
      <c r="B10" s="1">
        <f>'Pareto Chart'!B13</f>
        <v>0</v>
      </c>
      <c r="C10" s="1">
        <f>'Pareto Chart'!C13+0.08</f>
        <v>0.08</v>
      </c>
      <c r="D10" s="12">
        <f>LARGE($C$3:$C$12,8)</f>
        <v>0.08</v>
      </c>
      <c r="E10" s="12">
        <f t="shared" si="0"/>
        <v>0</v>
      </c>
      <c r="F10" s="2">
        <f t="shared" si="1"/>
        <v>0</v>
      </c>
      <c r="G10" s="14">
        <f t="shared" si="2"/>
        <v>0</v>
      </c>
      <c r="H10" s="4">
        <f t="shared" si="3"/>
        <v>0</v>
      </c>
      <c r="I10" s="13">
        <f t="shared" si="4"/>
        <v>1</v>
      </c>
    </row>
    <row r="11" spans="2:9" x14ac:dyDescent="0.2">
      <c r="B11" s="1">
        <f>'Pareto Chart'!B14</f>
        <v>0</v>
      </c>
      <c r="C11" s="1">
        <f>'Pareto Chart'!C14+0.09</f>
        <v>0.09</v>
      </c>
      <c r="D11" s="12">
        <f>LARGE($C$3:$C$12,9)</f>
        <v>7.0000000000000007E-2</v>
      </c>
      <c r="E11" s="12">
        <f t="shared" si="0"/>
        <v>0</v>
      </c>
      <c r="F11" s="2">
        <f t="shared" si="1"/>
        <v>0</v>
      </c>
      <c r="G11" s="14">
        <f t="shared" si="2"/>
        <v>0</v>
      </c>
      <c r="H11" s="4">
        <f t="shared" si="3"/>
        <v>0</v>
      </c>
      <c r="I11" s="13">
        <f t="shared" si="4"/>
        <v>1</v>
      </c>
    </row>
    <row r="12" spans="2:9" x14ac:dyDescent="0.2">
      <c r="B12" s="1">
        <f>'Pareto Chart'!B15</f>
        <v>0</v>
      </c>
      <c r="C12" s="1">
        <f>'Pareto Chart'!C15+0.1</f>
        <v>0.1</v>
      </c>
      <c r="D12" s="12">
        <f>LARGE($C$3:$C$12,10)</f>
        <v>0.06</v>
      </c>
      <c r="E12" s="12">
        <f t="shared" si="0"/>
        <v>0</v>
      </c>
      <c r="F12" s="2">
        <f t="shared" si="1"/>
        <v>0</v>
      </c>
      <c r="G12" s="14">
        <f t="shared" si="2"/>
        <v>0</v>
      </c>
      <c r="H12" s="4">
        <f t="shared" si="3"/>
        <v>0</v>
      </c>
      <c r="I12" s="13">
        <f t="shared" si="4"/>
        <v>1</v>
      </c>
    </row>
    <row r="13" spans="2:9" x14ac:dyDescent="0.2">
      <c r="D13" s="3"/>
      <c r="F13" s="9"/>
      <c r="G13" s="10">
        <f>SUM(G3:G12)</f>
        <v>13108</v>
      </c>
    </row>
    <row r="14" spans="2:9" x14ac:dyDescent="0.2">
      <c r="B1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 Chart</vt:lpstr>
      <vt:lpstr>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KUKUN</cp:lastModifiedBy>
  <cp:lastPrinted>2015-03-07T18:59:04Z</cp:lastPrinted>
  <dcterms:created xsi:type="dcterms:W3CDTF">1996-10-14T23:33:28Z</dcterms:created>
  <dcterms:modified xsi:type="dcterms:W3CDTF">2021-04-13T04:23:32Z</dcterms:modified>
</cp:coreProperties>
</file>