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Google Drive\Aulas\FACENS\Faculdade\Analise de Dados\"/>
    </mc:Choice>
  </mc:AlternateContent>
  <xr:revisionPtr revIDLastSave="0" documentId="13_ncr:1_{79B1E425-5A02-4428-8A49-8EF548D42B7C}" xr6:coauthVersionLast="46" xr6:coauthVersionMax="46" xr10:uidLastSave="{00000000-0000-0000-0000-000000000000}"/>
  <bookViews>
    <workbookView xWindow="-120" yWindow="-120" windowWidth="20730" windowHeight="11160" activeTab="2" xr2:uid="{AAA8E6AD-A248-4E34-97BC-E2377ADA38EB}"/>
  </bookViews>
  <sheets>
    <sheet name="Formulas" sheetId="1" r:id="rId1"/>
    <sheet name="Prova AC1" sheetId="7" r:id="rId2"/>
    <sheet name="Ramo e Folhas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7" l="1"/>
  <c r="M29" i="7"/>
  <c r="K29" i="7"/>
  <c r="M28" i="7"/>
  <c r="K28" i="7"/>
  <c r="M27" i="7"/>
  <c r="M26" i="7" s="1"/>
  <c r="M25" i="7" s="1"/>
  <c r="M24" i="7" s="1"/>
  <c r="M23" i="7" s="1"/>
  <c r="K27" i="7"/>
  <c r="K26" i="7"/>
  <c r="K25" i="7"/>
  <c r="K24" i="7"/>
  <c r="L23" i="7"/>
  <c r="L24" i="7" s="1"/>
  <c r="L25" i="7" s="1"/>
  <c r="L26" i="7" s="1"/>
  <c r="L27" i="7" s="1"/>
  <c r="L28" i="7" s="1"/>
  <c r="L29" i="7" s="1"/>
  <c r="K23" i="7"/>
  <c r="K30" i="7" s="1"/>
  <c r="G33" i="7" s="1"/>
  <c r="K20" i="7"/>
  <c r="J20" i="7"/>
  <c r="H20" i="7"/>
  <c r="I19" i="7" s="1"/>
  <c r="G20" i="7"/>
  <c r="H15" i="7"/>
  <c r="H14" i="7"/>
  <c r="H13" i="7"/>
  <c r="H12" i="7"/>
  <c r="H11" i="7"/>
  <c r="H10" i="7"/>
  <c r="H9" i="7"/>
  <c r="H8" i="7"/>
  <c r="H7" i="7"/>
  <c r="H6" i="7"/>
  <c r="M27" i="1"/>
  <c r="M26" i="1" s="1"/>
  <c r="M25" i="1" s="1"/>
  <c r="M24" i="1" s="1"/>
  <c r="M23" i="1" s="1"/>
  <c r="M28" i="1"/>
  <c r="M29" i="1"/>
  <c r="L26" i="1"/>
  <c r="L27" i="1" s="1"/>
  <c r="L28" i="1" s="1"/>
  <c r="L29" i="1" s="1"/>
  <c r="L25" i="1"/>
  <c r="L24" i="1"/>
  <c r="L23" i="1"/>
  <c r="G33" i="1"/>
  <c r="K30" i="1"/>
  <c r="I30" i="1"/>
  <c r="K24" i="1"/>
  <c r="K25" i="1"/>
  <c r="K26" i="1"/>
  <c r="K27" i="1"/>
  <c r="K28" i="1"/>
  <c r="K29" i="1"/>
  <c r="K23" i="1"/>
  <c r="H6" i="1"/>
  <c r="G20" i="1"/>
  <c r="K20" i="1"/>
  <c r="L19" i="1" s="1"/>
  <c r="J20" i="1"/>
  <c r="H20" i="1"/>
  <c r="I19" i="1" s="1"/>
  <c r="H15" i="1"/>
  <c r="H14" i="1"/>
  <c r="H13" i="1"/>
  <c r="H12" i="1"/>
  <c r="H11" i="1"/>
  <c r="H10" i="1"/>
  <c r="H8" i="1"/>
  <c r="H9" i="1"/>
  <c r="H7" i="1"/>
  <c r="L1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G9" authorId="0" shapeId="0" xr:uid="{CC3FF125-DA3C-4D65-9ABC-45EAD5B2A9F4}">
      <text>
        <r>
          <rPr>
            <b/>
            <sz val="9"/>
            <color indexed="81"/>
            <rFont val="Segoe UI"/>
            <charset val="1"/>
          </rPr>
          <t>home:</t>
        </r>
        <r>
          <rPr>
            <sz val="9"/>
            <color indexed="81"/>
            <rFont val="Segoe UI"/>
            <charset val="1"/>
          </rPr>
          <t xml:space="preserve">
É o valor que mais aparece </t>
        </r>
      </text>
    </comment>
    <comment ref="J22" authorId="0" shapeId="0" xr:uid="{C666DE04-FA85-4109-AB10-6B5CBCF3186E}">
      <text>
        <r>
          <rPr>
            <b/>
            <sz val="9"/>
            <color indexed="81"/>
            <rFont val="Segoe UI"/>
            <charset val="1"/>
          </rPr>
          <t>home:</t>
        </r>
        <r>
          <rPr>
            <sz val="9"/>
            <color indexed="81"/>
            <rFont val="Segoe UI"/>
            <charset val="1"/>
          </rPr>
          <t xml:space="preserve">
Ponto médio = (l+L)/2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G9" authorId="0" shapeId="0" xr:uid="{CE72E08D-3103-4D22-8ED1-28372A0FEA4A}">
      <text>
        <r>
          <rPr>
            <b/>
            <sz val="9"/>
            <color indexed="81"/>
            <rFont val="Segoe UI"/>
            <charset val="1"/>
          </rPr>
          <t>home:</t>
        </r>
        <r>
          <rPr>
            <sz val="9"/>
            <color indexed="81"/>
            <rFont val="Segoe UI"/>
            <charset val="1"/>
          </rPr>
          <t xml:space="preserve">
É o valor que mais aparece </t>
        </r>
      </text>
    </comment>
    <comment ref="J22" authorId="0" shapeId="0" xr:uid="{724C60BD-E741-41CB-BA0F-B63526C4F5BE}">
      <text>
        <r>
          <rPr>
            <b/>
            <sz val="9"/>
            <color indexed="81"/>
            <rFont val="Segoe UI"/>
            <charset val="1"/>
          </rPr>
          <t>home:</t>
        </r>
        <r>
          <rPr>
            <sz val="9"/>
            <color indexed="81"/>
            <rFont val="Segoe UI"/>
            <charset val="1"/>
          </rPr>
          <t xml:space="preserve">
Ponto médio = (l+L)/2</t>
        </r>
      </text>
    </comment>
  </commentList>
</comments>
</file>

<file path=xl/sharedStrings.xml><?xml version="1.0" encoding="utf-8"?>
<sst xmlns="http://schemas.openxmlformats.org/spreadsheetml/2006/main" count="126" uniqueCount="51">
  <si>
    <t>Dados Brutos</t>
  </si>
  <si>
    <t>ROL (+)</t>
  </si>
  <si>
    <t>ROL (-)</t>
  </si>
  <si>
    <t>i</t>
  </si>
  <si>
    <t>Medidas de Tendência Central</t>
  </si>
  <si>
    <t xml:space="preserve">n = </t>
  </si>
  <si>
    <t>Média =</t>
  </si>
  <si>
    <t>Mediana =</t>
  </si>
  <si>
    <t xml:space="preserve">Moda = </t>
  </si>
  <si>
    <t>Média G.=</t>
  </si>
  <si>
    <t>Média H. =</t>
  </si>
  <si>
    <t>Mínimo =</t>
  </si>
  <si>
    <t>Máximo =</t>
  </si>
  <si>
    <t>3º Menor =</t>
  </si>
  <si>
    <t>2º Maior =</t>
  </si>
  <si>
    <t>Média &gt;=Média G&gt;=Média H</t>
  </si>
  <si>
    <t xml:space="preserve">POPULAÇÃO (  n ) </t>
  </si>
  <si>
    <t>AMOSTRA ( n - 1)</t>
  </si>
  <si>
    <t>Variância</t>
  </si>
  <si>
    <t>DP</t>
  </si>
  <si>
    <t>CV</t>
  </si>
  <si>
    <t>s</t>
  </si>
  <si>
    <t>s²</t>
  </si>
  <si>
    <r>
      <rPr>
        <sz val="14"/>
        <color theme="1"/>
        <rFont val="Symbol"/>
        <family val="1"/>
        <charset val="2"/>
      </rPr>
      <t>s</t>
    </r>
    <r>
      <rPr>
        <sz val="14"/>
        <color theme="1"/>
        <rFont val="Calibri"/>
        <family val="2"/>
      </rPr>
      <t>²</t>
    </r>
  </si>
  <si>
    <t>Notas</t>
  </si>
  <si>
    <t>fi</t>
  </si>
  <si>
    <t>Xi</t>
  </si>
  <si>
    <t>Xi.fi</t>
  </si>
  <si>
    <t>Fi(+)</t>
  </si>
  <si>
    <t>Fi(-)</t>
  </si>
  <si>
    <t>fri</t>
  </si>
  <si>
    <t>Fri(+)</t>
  </si>
  <si>
    <t>Fri(-)</t>
  </si>
  <si>
    <t>(Xi - Xm)</t>
  </si>
  <si>
    <t>(Xi - Xm)²</t>
  </si>
  <si>
    <t>fi.(Xi - Xm)²</t>
  </si>
  <si>
    <t>30 |--- 40</t>
  </si>
  <si>
    <t>40 |--- 50</t>
  </si>
  <si>
    <t>50 |--- 60</t>
  </si>
  <si>
    <t>60 |--- 70</t>
  </si>
  <si>
    <t>70 |--- 80</t>
  </si>
  <si>
    <t>80 |--- 90</t>
  </si>
  <si>
    <t>90 |--- 100</t>
  </si>
  <si>
    <t xml:space="preserve">Soma = </t>
  </si>
  <si>
    <t>n = Soma =</t>
  </si>
  <si>
    <t xml:space="preserve">Média </t>
  </si>
  <si>
    <t>DIAGRAMA DE RAMO-E-FOLHAS</t>
  </si>
  <si>
    <t>RAMO</t>
  </si>
  <si>
    <t>FOLHAS</t>
  </si>
  <si>
    <t>Dezenas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</si>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</sst>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pontos&quot;"/>
  </numFmts>
  <fonts count="1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FF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6" xfId="0" applyFill="1" applyBorder="1"/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7" borderId="6" xfId="0" applyFill="1" applyBorder="1"/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Border="1"/>
    <xf numFmtId="0" fontId="0" fillId="0" borderId="9" xfId="0" applyFill="1" applyBorder="1"/>
    <xf numFmtId="0" fontId="0" fillId="0" borderId="8" xfId="0" applyBorder="1"/>
    <xf numFmtId="0" fontId="0" fillId="0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80DA-8F88-4009-9588-625D9E8280FF}">
  <dimension ref="B3:S54"/>
  <sheetViews>
    <sheetView topLeftCell="A16" zoomScale="85" zoomScaleNormal="85" workbookViewId="0">
      <selection activeCell="G22" sqref="G22:I29"/>
    </sheetView>
  </sheetViews>
  <sheetFormatPr defaultRowHeight="15"/>
  <cols>
    <col min="2" max="2" width="3.5703125" bestFit="1" customWidth="1"/>
    <col min="3" max="3" width="15.140625" bestFit="1" customWidth="1"/>
    <col min="4" max="4" width="8.85546875" bestFit="1" customWidth="1"/>
    <col min="5" max="5" width="8.28515625" bestFit="1" customWidth="1"/>
    <col min="7" max="7" width="12.7109375" bestFit="1" customWidth="1"/>
    <col min="8" max="8" width="16.140625" bestFit="1" customWidth="1"/>
    <col min="9" max="9" width="10.28515625" customWidth="1"/>
    <col min="10" max="10" width="11.42578125" bestFit="1" customWidth="1"/>
    <col min="11" max="11" width="16.140625" bestFit="1" customWidth="1"/>
    <col min="12" max="12" width="18" bestFit="1" customWidth="1"/>
    <col min="18" max="19" width="11.140625" bestFit="1" customWidth="1"/>
  </cols>
  <sheetData>
    <row r="3" spans="2:12">
      <c r="B3" s="4" t="s">
        <v>3</v>
      </c>
      <c r="C3" s="4" t="s">
        <v>0</v>
      </c>
      <c r="D3" s="4" t="s">
        <v>1</v>
      </c>
      <c r="E3" s="4" t="s">
        <v>2</v>
      </c>
      <c r="F3" s="5"/>
    </row>
    <row r="4" spans="2:12">
      <c r="B4" s="6">
        <v>1</v>
      </c>
      <c r="C4" s="6">
        <v>68</v>
      </c>
      <c r="D4" s="6">
        <v>33</v>
      </c>
      <c r="E4" s="6">
        <v>98</v>
      </c>
      <c r="F4" s="5"/>
    </row>
    <row r="5" spans="2:12">
      <c r="B5" s="6">
        <v>2</v>
      </c>
      <c r="C5" s="6">
        <v>85</v>
      </c>
      <c r="D5" s="6">
        <v>35</v>
      </c>
      <c r="E5" s="6">
        <v>94</v>
      </c>
      <c r="F5" s="5"/>
      <c r="G5" s="32" t="s">
        <v>4</v>
      </c>
      <c r="H5" s="33"/>
      <c r="I5" s="34"/>
    </row>
    <row r="6" spans="2:12" ht="15.75">
      <c r="B6" s="6">
        <v>3</v>
      </c>
      <c r="C6" s="6">
        <v>33</v>
      </c>
      <c r="D6" s="6">
        <v>35</v>
      </c>
      <c r="E6" s="6">
        <v>94</v>
      </c>
      <c r="F6" s="5"/>
      <c r="G6" s="1" t="s">
        <v>5</v>
      </c>
      <c r="H6" s="11">
        <f>COUNT(D4:D53)</f>
        <v>50</v>
      </c>
      <c r="I6" s="2"/>
    </row>
    <row r="7" spans="2:12" ht="18.75">
      <c r="B7" s="6">
        <v>4</v>
      </c>
      <c r="C7" s="6">
        <v>52</v>
      </c>
      <c r="D7" s="6">
        <v>39</v>
      </c>
      <c r="E7" s="6">
        <v>91</v>
      </c>
      <c r="F7" s="5"/>
      <c r="G7" s="3" t="s">
        <v>6</v>
      </c>
      <c r="H7" s="17">
        <f>AVERAGE(D4:D53)</f>
        <v>65.34</v>
      </c>
      <c r="I7" s="2"/>
    </row>
    <row r="8" spans="2:12" ht="18.75">
      <c r="B8" s="6">
        <v>5</v>
      </c>
      <c r="C8" s="6">
        <v>65</v>
      </c>
      <c r="D8" s="6">
        <v>41</v>
      </c>
      <c r="E8" s="6">
        <v>89</v>
      </c>
      <c r="F8" s="5"/>
      <c r="G8" s="10" t="s">
        <v>7</v>
      </c>
      <c r="H8" s="17">
        <f>MEDIAN(D4:D53)</f>
        <v>66</v>
      </c>
      <c r="I8" s="2"/>
      <c r="J8" s="35" t="s">
        <v>15</v>
      </c>
      <c r="K8" s="35"/>
      <c r="L8" s="35"/>
    </row>
    <row r="9" spans="2:12" ht="18.75">
      <c r="B9" s="6">
        <v>6</v>
      </c>
      <c r="C9" s="6">
        <v>77</v>
      </c>
      <c r="D9" s="6">
        <v>41</v>
      </c>
      <c r="E9" s="6">
        <v>88</v>
      </c>
      <c r="F9" s="5"/>
      <c r="G9" s="8" t="s">
        <v>8</v>
      </c>
      <c r="H9" s="17">
        <f>_xlfn.MODE.SNGL(D4:D53)</f>
        <v>65</v>
      </c>
      <c r="I9" s="2"/>
    </row>
    <row r="10" spans="2:12" ht="18.75">
      <c r="B10" s="6">
        <v>7</v>
      </c>
      <c r="C10" s="6">
        <v>84</v>
      </c>
      <c r="D10" s="6">
        <v>42</v>
      </c>
      <c r="E10" s="6">
        <v>85</v>
      </c>
      <c r="F10" s="5"/>
      <c r="G10" s="3" t="s">
        <v>9</v>
      </c>
      <c r="H10" s="17">
        <f>GEOMEAN(D4:D53)</f>
        <v>62.970782035994759</v>
      </c>
      <c r="I10" s="2"/>
    </row>
    <row r="11" spans="2:12" ht="18.75">
      <c r="B11" s="6">
        <v>8</v>
      </c>
      <c r="C11" s="6">
        <v>65</v>
      </c>
      <c r="D11" s="6">
        <v>45</v>
      </c>
      <c r="E11" s="6">
        <v>85</v>
      </c>
      <c r="F11" s="5"/>
      <c r="G11" s="3" t="s">
        <v>10</v>
      </c>
      <c r="H11" s="17">
        <f>HARMEAN(D4:D53)</f>
        <v>60.440112249453065</v>
      </c>
      <c r="I11" s="2"/>
    </row>
    <row r="12" spans="2:12" ht="18.75">
      <c r="B12" s="6">
        <v>9</v>
      </c>
      <c r="C12" s="6">
        <v>74</v>
      </c>
      <c r="D12" s="6">
        <v>47</v>
      </c>
      <c r="E12" s="6">
        <v>84</v>
      </c>
      <c r="F12" s="5"/>
      <c r="G12" s="3" t="s">
        <v>11</v>
      </c>
      <c r="H12" s="17">
        <f>MIN(D4:D53)</f>
        <v>33</v>
      </c>
      <c r="I12" s="2"/>
    </row>
    <row r="13" spans="2:12" ht="18.75">
      <c r="B13" s="6">
        <v>10</v>
      </c>
      <c r="C13" s="6">
        <v>57</v>
      </c>
      <c r="D13" s="6">
        <v>48</v>
      </c>
      <c r="E13" s="6">
        <v>81</v>
      </c>
      <c r="F13" s="5"/>
      <c r="G13" s="3" t="s">
        <v>12</v>
      </c>
      <c r="H13" s="17">
        <f>MAX(D4:D53)</f>
        <v>98</v>
      </c>
      <c r="I13" s="2"/>
    </row>
    <row r="14" spans="2:12" ht="18.75">
      <c r="B14" s="6">
        <v>11</v>
      </c>
      <c r="C14" s="6">
        <v>71</v>
      </c>
      <c r="D14" s="6">
        <v>50</v>
      </c>
      <c r="E14" s="6">
        <v>80</v>
      </c>
      <c r="F14" s="5"/>
      <c r="G14" s="3" t="s">
        <v>13</v>
      </c>
      <c r="H14" s="17">
        <f>SMALL(D4:D53,3)</f>
        <v>35</v>
      </c>
      <c r="I14" s="2"/>
    </row>
    <row r="15" spans="2:12" ht="18.75">
      <c r="B15" s="6">
        <v>12</v>
      </c>
      <c r="C15" s="6">
        <v>35</v>
      </c>
      <c r="D15" s="6">
        <v>52</v>
      </c>
      <c r="E15" s="6">
        <v>78</v>
      </c>
      <c r="F15" s="5"/>
      <c r="G15" s="3" t="s">
        <v>14</v>
      </c>
      <c r="H15" s="17">
        <f>LARGE(D4:D53,2)</f>
        <v>94</v>
      </c>
      <c r="I15" s="2"/>
    </row>
    <row r="16" spans="2:12">
      <c r="B16" s="6">
        <v>13</v>
      </c>
      <c r="C16" s="6">
        <v>81</v>
      </c>
      <c r="D16" s="6">
        <v>53</v>
      </c>
      <c r="E16" s="6">
        <v>77</v>
      </c>
      <c r="F16" s="5"/>
    </row>
    <row r="17" spans="2:19" ht="18.75">
      <c r="B17" s="6">
        <v>14</v>
      </c>
      <c r="C17" s="6">
        <v>50</v>
      </c>
      <c r="D17" s="6">
        <v>54</v>
      </c>
      <c r="E17" s="6">
        <v>77</v>
      </c>
      <c r="F17" s="5"/>
      <c r="G17" s="36" t="s">
        <v>16</v>
      </c>
      <c r="H17" s="36"/>
      <c r="I17" s="36"/>
      <c r="J17" s="36" t="s">
        <v>17</v>
      </c>
      <c r="K17" s="36"/>
      <c r="L17" s="36"/>
    </row>
    <row r="18" spans="2:19" ht="18.75">
      <c r="B18" s="6">
        <v>15</v>
      </c>
      <c r="C18" s="6">
        <v>35</v>
      </c>
      <c r="D18" s="6">
        <v>55</v>
      </c>
      <c r="E18" s="6">
        <v>76</v>
      </c>
      <c r="F18" s="5"/>
      <c r="G18" s="13" t="s">
        <v>18</v>
      </c>
      <c r="H18" s="12" t="s">
        <v>19</v>
      </c>
      <c r="I18" s="12" t="s">
        <v>20</v>
      </c>
      <c r="J18" s="13" t="s">
        <v>18</v>
      </c>
      <c r="K18" s="12" t="s">
        <v>19</v>
      </c>
      <c r="L18" s="12" t="s">
        <v>20</v>
      </c>
    </row>
    <row r="19" spans="2:19" ht="18.75">
      <c r="B19" s="6">
        <v>16</v>
      </c>
      <c r="C19" s="6">
        <v>64</v>
      </c>
      <c r="D19" s="6">
        <v>55</v>
      </c>
      <c r="E19" s="6">
        <v>74</v>
      </c>
      <c r="F19" s="5"/>
      <c r="G19" s="14" t="s">
        <v>23</v>
      </c>
      <c r="H19" s="15" t="s">
        <v>21</v>
      </c>
      <c r="I19" s="37">
        <f>H20/H7*100</f>
        <v>25.90698254751247</v>
      </c>
      <c r="J19" s="12" t="s">
        <v>22</v>
      </c>
      <c r="K19" s="12" t="s">
        <v>21</v>
      </c>
      <c r="L19" s="37">
        <f>K20/H12*100</f>
        <v>51.816608597238087</v>
      </c>
    </row>
    <row r="20" spans="2:19" ht="18.75">
      <c r="B20" s="6">
        <v>17</v>
      </c>
      <c r="C20" s="6">
        <v>74</v>
      </c>
      <c r="D20" s="6">
        <v>57</v>
      </c>
      <c r="E20" s="6">
        <v>74</v>
      </c>
      <c r="F20" s="5"/>
      <c r="G20" s="16">
        <f>_xlfn.VAR.P(D4:D53)</f>
        <v>286.5444</v>
      </c>
      <c r="H20" s="17">
        <f>_xlfn.STDEV.P(D4:D53)</f>
        <v>16.927622396544649</v>
      </c>
      <c r="I20" s="38"/>
      <c r="J20" s="12">
        <f>_xlfn.VAR.S(D4:D53)</f>
        <v>292.39224489795919</v>
      </c>
      <c r="K20" s="17">
        <f>_xlfn.STDEV.S(D4:D53)</f>
        <v>17.099480837088571</v>
      </c>
      <c r="L20" s="38"/>
    </row>
    <row r="21" spans="2:19">
      <c r="B21" s="6">
        <v>18</v>
      </c>
      <c r="C21" s="6">
        <v>47</v>
      </c>
      <c r="D21" s="6">
        <v>59</v>
      </c>
      <c r="E21" s="6">
        <v>73</v>
      </c>
      <c r="F21" s="5"/>
    </row>
    <row r="22" spans="2:19" ht="18.75">
      <c r="B22" s="6">
        <v>19</v>
      </c>
      <c r="C22" s="6">
        <v>54</v>
      </c>
      <c r="D22" s="6">
        <v>60</v>
      </c>
      <c r="E22" s="6">
        <v>73</v>
      </c>
      <c r="F22" s="5"/>
      <c r="G22" s="21" t="s">
        <v>3</v>
      </c>
      <c r="H22" s="21" t="s">
        <v>24</v>
      </c>
      <c r="I22" s="21" t="s">
        <v>25</v>
      </c>
      <c r="J22" s="21" t="s">
        <v>26</v>
      </c>
      <c r="K22" s="21" t="s">
        <v>27</v>
      </c>
      <c r="L22" s="22" t="s">
        <v>28</v>
      </c>
      <c r="M22" s="21" t="s">
        <v>29</v>
      </c>
      <c r="N22" s="21" t="s">
        <v>30</v>
      </c>
      <c r="O22" s="21" t="s">
        <v>31</v>
      </c>
      <c r="P22" s="21" t="s">
        <v>32</v>
      </c>
      <c r="Q22" s="21" t="s">
        <v>33</v>
      </c>
      <c r="R22" s="21" t="s">
        <v>34</v>
      </c>
      <c r="S22" s="21" t="s">
        <v>35</v>
      </c>
    </row>
    <row r="23" spans="2:19">
      <c r="B23" s="6">
        <v>20</v>
      </c>
      <c r="C23" s="6">
        <v>68</v>
      </c>
      <c r="D23" s="6">
        <v>61</v>
      </c>
      <c r="E23" s="6">
        <v>71</v>
      </c>
      <c r="F23" s="5"/>
      <c r="G23" s="21">
        <v>1</v>
      </c>
      <c r="H23" s="21" t="s">
        <v>36</v>
      </c>
      <c r="I23" s="21">
        <v>4</v>
      </c>
      <c r="J23" s="18">
        <v>35</v>
      </c>
      <c r="K23" s="21">
        <f>J23*I23</f>
        <v>140</v>
      </c>
      <c r="L23" s="21">
        <f>I23</f>
        <v>4</v>
      </c>
      <c r="M23" s="21">
        <f t="shared" ref="M23:M27" si="0">M24+I23</f>
        <v>50</v>
      </c>
      <c r="N23" s="21"/>
      <c r="O23" s="21"/>
      <c r="P23" s="21"/>
      <c r="Q23" s="21"/>
      <c r="R23" s="21"/>
      <c r="S23" s="21"/>
    </row>
    <row r="24" spans="2:19">
      <c r="B24" s="6">
        <v>21</v>
      </c>
      <c r="C24" s="6">
        <v>80</v>
      </c>
      <c r="D24" s="6">
        <v>64</v>
      </c>
      <c r="E24" s="6">
        <v>69</v>
      </c>
      <c r="F24" s="5"/>
      <c r="G24" s="21">
        <v>2</v>
      </c>
      <c r="H24" s="21" t="s">
        <v>37</v>
      </c>
      <c r="I24" s="21">
        <v>6</v>
      </c>
      <c r="J24" s="21">
        <v>45</v>
      </c>
      <c r="K24" s="21">
        <f t="shared" ref="K24:K29" si="1">J24*I24</f>
        <v>270</v>
      </c>
      <c r="L24" s="21">
        <f>L23+I24</f>
        <v>10</v>
      </c>
      <c r="M24" s="21">
        <f t="shared" si="0"/>
        <v>46</v>
      </c>
      <c r="N24" s="21"/>
      <c r="O24" s="21"/>
      <c r="P24" s="21"/>
      <c r="Q24" s="21"/>
      <c r="R24" s="21"/>
      <c r="S24" s="21"/>
    </row>
    <row r="25" spans="2:19">
      <c r="B25" s="6">
        <v>22</v>
      </c>
      <c r="C25" s="6">
        <v>61</v>
      </c>
      <c r="D25" s="7">
        <v>65</v>
      </c>
      <c r="E25" s="6">
        <v>68</v>
      </c>
      <c r="F25" s="5"/>
      <c r="G25" s="21">
        <v>3</v>
      </c>
      <c r="H25" s="21" t="s">
        <v>38</v>
      </c>
      <c r="I25" s="21">
        <v>8</v>
      </c>
      <c r="J25" s="18">
        <v>55</v>
      </c>
      <c r="K25" s="21">
        <f t="shared" si="1"/>
        <v>440</v>
      </c>
      <c r="L25" s="21">
        <f>L24+I25</f>
        <v>18</v>
      </c>
      <c r="M25" s="21">
        <f t="shared" si="0"/>
        <v>40</v>
      </c>
      <c r="N25" s="21"/>
      <c r="O25" s="21"/>
      <c r="P25" s="21"/>
      <c r="Q25" s="21"/>
      <c r="R25" s="21"/>
      <c r="S25" s="21"/>
    </row>
    <row r="26" spans="2:19">
      <c r="B26" s="6">
        <v>23</v>
      </c>
      <c r="C26" s="6">
        <v>41</v>
      </c>
      <c r="D26" s="7">
        <v>65</v>
      </c>
      <c r="E26" s="6">
        <v>68</v>
      </c>
      <c r="F26" s="5"/>
      <c r="G26" s="21">
        <v>4</v>
      </c>
      <c r="H26" s="21" t="s">
        <v>39</v>
      </c>
      <c r="I26" s="21">
        <v>12</v>
      </c>
      <c r="J26" s="21">
        <v>65</v>
      </c>
      <c r="K26" s="21">
        <f t="shared" si="1"/>
        <v>780</v>
      </c>
      <c r="L26" s="21">
        <f t="shared" ref="L26:L29" si="2">L25+I26</f>
        <v>30</v>
      </c>
      <c r="M26" s="21">
        <f t="shared" si="0"/>
        <v>32</v>
      </c>
      <c r="N26" s="21"/>
      <c r="O26" s="21"/>
      <c r="P26" s="21"/>
      <c r="Q26" s="21"/>
      <c r="R26" s="21"/>
      <c r="S26" s="21"/>
    </row>
    <row r="27" spans="2:19">
      <c r="B27" s="6">
        <v>24</v>
      </c>
      <c r="C27" s="6">
        <v>91</v>
      </c>
      <c r="D27" s="7">
        <v>65</v>
      </c>
      <c r="E27" s="6">
        <v>67</v>
      </c>
      <c r="F27" s="5"/>
      <c r="G27" s="23">
        <v>5</v>
      </c>
      <c r="H27" s="23" t="s">
        <v>40</v>
      </c>
      <c r="I27" s="21">
        <v>9</v>
      </c>
      <c r="J27" s="18">
        <v>75</v>
      </c>
      <c r="K27" s="21">
        <f t="shared" si="1"/>
        <v>675</v>
      </c>
      <c r="L27" s="21">
        <f t="shared" si="2"/>
        <v>39</v>
      </c>
      <c r="M27" s="21">
        <f t="shared" si="0"/>
        <v>20</v>
      </c>
      <c r="N27" s="21"/>
      <c r="O27" s="21"/>
      <c r="P27" s="21"/>
      <c r="Q27" s="21"/>
      <c r="R27" s="21"/>
      <c r="S27" s="21"/>
    </row>
    <row r="28" spans="2:19">
      <c r="B28" s="9">
        <v>25</v>
      </c>
      <c r="C28" s="6">
        <v>55</v>
      </c>
      <c r="D28" s="9">
        <v>66</v>
      </c>
      <c r="E28" s="6">
        <v>66</v>
      </c>
      <c r="F28" s="5"/>
      <c r="G28" s="21">
        <v>6</v>
      </c>
      <c r="H28" s="21" t="s">
        <v>41</v>
      </c>
      <c r="I28" s="21">
        <v>7</v>
      </c>
      <c r="J28" s="21">
        <v>85</v>
      </c>
      <c r="K28" s="21">
        <f t="shared" si="1"/>
        <v>595</v>
      </c>
      <c r="L28" s="21">
        <f t="shared" si="2"/>
        <v>46</v>
      </c>
      <c r="M28" s="21">
        <f>M29+I28</f>
        <v>11</v>
      </c>
      <c r="N28" s="21"/>
      <c r="O28" s="21"/>
      <c r="P28" s="21"/>
      <c r="Q28" s="21"/>
      <c r="R28" s="21"/>
      <c r="S28" s="21"/>
    </row>
    <row r="29" spans="2:19">
      <c r="B29" s="9">
        <v>26</v>
      </c>
      <c r="C29" s="6">
        <v>73</v>
      </c>
      <c r="D29" s="9">
        <v>66</v>
      </c>
      <c r="E29" s="6">
        <v>66</v>
      </c>
      <c r="F29" s="5"/>
      <c r="G29" s="21">
        <v>7</v>
      </c>
      <c r="H29" s="21" t="s">
        <v>42</v>
      </c>
      <c r="I29" s="21">
        <v>4</v>
      </c>
      <c r="J29" s="21">
        <v>95</v>
      </c>
      <c r="K29" s="21">
        <f t="shared" si="1"/>
        <v>380</v>
      </c>
      <c r="L29" s="28">
        <f t="shared" si="2"/>
        <v>50</v>
      </c>
      <c r="M29" s="21">
        <f>I29</f>
        <v>4</v>
      </c>
      <c r="N29" s="21"/>
      <c r="O29" s="21"/>
      <c r="P29" s="21"/>
      <c r="Q29" s="21"/>
      <c r="R29" s="21"/>
      <c r="S29" s="21"/>
    </row>
    <row r="30" spans="2:19">
      <c r="B30" s="6">
        <v>27</v>
      </c>
      <c r="C30" s="6">
        <v>59</v>
      </c>
      <c r="D30" s="6">
        <v>67</v>
      </c>
      <c r="E30" s="6">
        <v>65</v>
      </c>
      <c r="F30" s="5"/>
      <c r="G30" s="25"/>
      <c r="H30" s="24" t="s">
        <v>44</v>
      </c>
      <c r="I30" s="28">
        <f>SUM(I23:I29)</f>
        <v>50</v>
      </c>
      <c r="J30" s="26" t="s">
        <v>43</v>
      </c>
      <c r="K30" s="29">
        <f>SUM(K23:K29)</f>
        <v>3280</v>
      </c>
      <c r="L30" s="18"/>
      <c r="M30" s="18"/>
      <c r="N30" s="18"/>
      <c r="O30" s="18"/>
      <c r="P30" s="18"/>
      <c r="Q30" s="18"/>
      <c r="R30" s="18"/>
      <c r="S30" s="18"/>
    </row>
    <row r="31" spans="2:19">
      <c r="B31" s="6">
        <v>28</v>
      </c>
      <c r="C31" s="6">
        <v>53</v>
      </c>
      <c r="D31" s="6">
        <v>68</v>
      </c>
      <c r="E31" s="6">
        <v>65</v>
      </c>
      <c r="F31" s="5"/>
    </row>
    <row r="32" spans="2:19">
      <c r="B32" s="6">
        <v>29</v>
      </c>
      <c r="C32" s="6">
        <v>77</v>
      </c>
      <c r="D32" s="6">
        <v>68</v>
      </c>
      <c r="E32" s="6">
        <v>65</v>
      </c>
      <c r="F32" s="5"/>
      <c r="G32" s="27" t="s">
        <v>45</v>
      </c>
    </row>
    <row r="33" spans="2:7">
      <c r="B33" s="6">
        <v>30</v>
      </c>
      <c r="C33" s="6">
        <v>45</v>
      </c>
      <c r="D33" s="6">
        <v>69</v>
      </c>
      <c r="E33" s="6">
        <v>64</v>
      </c>
      <c r="F33" s="5"/>
      <c r="G33" s="20">
        <f>K30/I30</f>
        <v>65.599999999999994</v>
      </c>
    </row>
    <row r="34" spans="2:7">
      <c r="B34" s="6">
        <v>31</v>
      </c>
      <c r="C34" s="6">
        <v>41</v>
      </c>
      <c r="D34" s="6">
        <v>71</v>
      </c>
      <c r="E34" s="6">
        <v>61</v>
      </c>
      <c r="F34" s="5"/>
    </row>
    <row r="35" spans="2:7">
      <c r="B35" s="6">
        <v>32</v>
      </c>
      <c r="C35" s="6">
        <v>55</v>
      </c>
      <c r="D35" s="6">
        <v>73</v>
      </c>
      <c r="E35" s="6">
        <v>60</v>
      </c>
      <c r="F35" s="5"/>
    </row>
    <row r="36" spans="2:7">
      <c r="B36" s="6">
        <v>33</v>
      </c>
      <c r="C36" s="6">
        <v>78</v>
      </c>
      <c r="D36" s="6">
        <v>73</v>
      </c>
      <c r="E36" s="6">
        <v>59</v>
      </c>
      <c r="F36" s="5"/>
    </row>
    <row r="37" spans="2:7">
      <c r="B37" s="6">
        <v>34</v>
      </c>
      <c r="C37" s="6">
        <v>48</v>
      </c>
      <c r="D37" s="6">
        <v>74</v>
      </c>
      <c r="E37" s="6">
        <v>57</v>
      </c>
      <c r="F37" s="5"/>
    </row>
    <row r="38" spans="2:7">
      <c r="B38" s="6">
        <v>35</v>
      </c>
      <c r="C38" s="6">
        <v>69</v>
      </c>
      <c r="D38" s="6">
        <v>74</v>
      </c>
      <c r="E38" s="6">
        <v>55</v>
      </c>
      <c r="F38" s="5"/>
    </row>
    <row r="39" spans="2:7">
      <c r="B39" s="6">
        <v>36</v>
      </c>
      <c r="C39" s="6">
        <v>85</v>
      </c>
      <c r="D39" s="6">
        <v>76</v>
      </c>
      <c r="E39" s="6">
        <v>55</v>
      </c>
      <c r="F39" s="5"/>
    </row>
    <row r="40" spans="2:7">
      <c r="B40" s="6">
        <v>37</v>
      </c>
      <c r="C40" s="6">
        <v>67</v>
      </c>
      <c r="D40" s="6">
        <v>77</v>
      </c>
      <c r="E40" s="6">
        <v>54</v>
      </c>
      <c r="F40" s="5"/>
    </row>
    <row r="41" spans="2:7">
      <c r="B41" s="6">
        <v>38</v>
      </c>
      <c r="C41" s="6">
        <v>39</v>
      </c>
      <c r="D41" s="6">
        <v>77</v>
      </c>
      <c r="E41" s="6">
        <v>53</v>
      </c>
      <c r="F41" s="5"/>
    </row>
    <row r="42" spans="2:7">
      <c r="B42" s="6">
        <v>39</v>
      </c>
      <c r="C42" s="6">
        <v>60</v>
      </c>
      <c r="D42" s="6">
        <v>78</v>
      </c>
      <c r="E42" s="6">
        <v>52</v>
      </c>
      <c r="F42" s="5"/>
    </row>
    <row r="43" spans="2:7">
      <c r="B43" s="6">
        <v>40</v>
      </c>
      <c r="C43" s="6">
        <v>76</v>
      </c>
      <c r="D43" s="6">
        <v>80</v>
      </c>
      <c r="E43" s="6">
        <v>50</v>
      </c>
      <c r="F43" s="5"/>
    </row>
    <row r="44" spans="2:7">
      <c r="B44" s="6">
        <v>41</v>
      </c>
      <c r="C44" s="6">
        <v>94</v>
      </c>
      <c r="D44" s="6">
        <v>81</v>
      </c>
      <c r="E44" s="6">
        <v>48</v>
      </c>
      <c r="F44" s="5"/>
    </row>
    <row r="45" spans="2:7">
      <c r="B45" s="6">
        <v>42</v>
      </c>
      <c r="C45" s="6">
        <v>98</v>
      </c>
      <c r="D45" s="6">
        <v>84</v>
      </c>
      <c r="E45" s="6">
        <v>47</v>
      </c>
      <c r="F45" s="5"/>
    </row>
    <row r="46" spans="2:7">
      <c r="B46" s="6">
        <v>43</v>
      </c>
      <c r="C46" s="6">
        <v>66</v>
      </c>
      <c r="D46" s="6">
        <v>85</v>
      </c>
      <c r="E46" s="6">
        <v>45</v>
      </c>
      <c r="F46" s="5"/>
    </row>
    <row r="47" spans="2:7">
      <c r="B47" s="6">
        <v>44</v>
      </c>
      <c r="C47" s="6">
        <v>73</v>
      </c>
      <c r="D47" s="6">
        <v>85</v>
      </c>
      <c r="E47" s="6">
        <v>42</v>
      </c>
      <c r="F47" s="5"/>
    </row>
    <row r="48" spans="2:7">
      <c r="B48" s="6">
        <v>45</v>
      </c>
      <c r="C48" s="6">
        <v>42</v>
      </c>
      <c r="D48" s="6">
        <v>88</v>
      </c>
      <c r="E48" s="6">
        <v>41</v>
      </c>
      <c r="F48" s="5"/>
    </row>
    <row r="49" spans="2:6">
      <c r="B49" s="6">
        <v>46</v>
      </c>
      <c r="C49" s="6">
        <v>65</v>
      </c>
      <c r="D49" s="6">
        <v>89</v>
      </c>
      <c r="E49" s="6">
        <v>41</v>
      </c>
      <c r="F49" s="5"/>
    </row>
    <row r="50" spans="2:6">
      <c r="B50" s="6">
        <v>47</v>
      </c>
      <c r="C50" s="6">
        <v>94</v>
      </c>
      <c r="D50" s="6">
        <v>91</v>
      </c>
      <c r="E50" s="6">
        <v>39</v>
      </c>
      <c r="F50" s="5"/>
    </row>
    <row r="51" spans="2:6">
      <c r="B51" s="6">
        <v>48</v>
      </c>
      <c r="C51" s="6">
        <v>66</v>
      </c>
      <c r="D51" s="6">
        <v>94</v>
      </c>
      <c r="E51" s="6">
        <v>35</v>
      </c>
      <c r="F51" s="5"/>
    </row>
    <row r="52" spans="2:6">
      <c r="B52" s="6">
        <v>49</v>
      </c>
      <c r="C52" s="6">
        <v>88</v>
      </c>
      <c r="D52" s="6">
        <v>94</v>
      </c>
      <c r="E52" s="6">
        <v>35</v>
      </c>
      <c r="F52" s="5"/>
    </row>
    <row r="53" spans="2:6">
      <c r="B53" s="6">
        <v>50</v>
      </c>
      <c r="C53" s="6">
        <v>89</v>
      </c>
      <c r="D53" s="6">
        <v>98</v>
      </c>
      <c r="E53" s="6">
        <v>33</v>
      </c>
      <c r="F53" s="5"/>
    </row>
    <row r="54" spans="2:6">
      <c r="B54" s="5"/>
      <c r="C54" s="5"/>
      <c r="D54" s="5"/>
      <c r="E54" s="5"/>
      <c r="F54" s="5"/>
    </row>
  </sheetData>
  <sortState xmlns:xlrd2="http://schemas.microsoft.com/office/spreadsheetml/2017/richdata2" ref="E4:E53">
    <sortCondition descending="1" ref="E4:E53"/>
  </sortState>
  <mergeCells count="6">
    <mergeCell ref="G5:I5"/>
    <mergeCell ref="J8:L8"/>
    <mergeCell ref="G17:I17"/>
    <mergeCell ref="J17:L17"/>
    <mergeCell ref="I19:I20"/>
    <mergeCell ref="L19:L20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524C-945C-47CF-8DA8-698D79CC1221}">
  <dimension ref="A3:S82"/>
  <sheetViews>
    <sheetView zoomScaleNormal="100" workbookViewId="0">
      <selection activeCell="G9" sqref="G9"/>
    </sheetView>
  </sheetViews>
  <sheetFormatPr defaultRowHeight="15"/>
  <cols>
    <col min="1" max="1" width="10.42578125" customWidth="1"/>
    <col min="7" max="7" width="12.140625" bestFit="1" customWidth="1"/>
    <col min="8" max="8" width="17.7109375" bestFit="1" customWidth="1"/>
    <col min="11" max="11" width="16.140625" bestFit="1" customWidth="1"/>
  </cols>
  <sheetData>
    <row r="3" spans="2:12">
      <c r="B3" s="4" t="s">
        <v>3</v>
      </c>
      <c r="C3" s="4" t="s">
        <v>0</v>
      </c>
      <c r="D3" s="4" t="s">
        <v>1</v>
      </c>
      <c r="E3" s="4" t="s">
        <v>2</v>
      </c>
      <c r="F3" s="5"/>
    </row>
    <row r="4" spans="2:12">
      <c r="B4" s="30">
        <v>1</v>
      </c>
      <c r="C4" s="31">
        <v>56</v>
      </c>
      <c r="D4" s="31">
        <v>55</v>
      </c>
      <c r="E4" s="31">
        <v>141</v>
      </c>
      <c r="F4" s="5"/>
    </row>
    <row r="5" spans="2:12">
      <c r="B5" s="30">
        <v>2</v>
      </c>
      <c r="C5" s="31">
        <v>75</v>
      </c>
      <c r="D5" s="31">
        <v>56</v>
      </c>
      <c r="E5" s="31">
        <v>105</v>
      </c>
      <c r="F5" s="5"/>
      <c r="G5" s="32" t="s">
        <v>4</v>
      </c>
      <c r="H5" s="33"/>
      <c r="I5" s="34"/>
    </row>
    <row r="6" spans="2:12" ht="15.75">
      <c r="B6" s="30">
        <v>3</v>
      </c>
      <c r="C6" s="31">
        <v>92</v>
      </c>
      <c r="D6" s="31">
        <v>57</v>
      </c>
      <c r="E6" s="31">
        <v>98</v>
      </c>
      <c r="F6" s="5"/>
      <c r="G6" s="1" t="s">
        <v>5</v>
      </c>
      <c r="H6" s="11">
        <f>COUNT(D4:D53)</f>
        <v>25</v>
      </c>
      <c r="I6" s="2"/>
    </row>
    <row r="7" spans="2:12" ht="18.75">
      <c r="B7" s="30">
        <v>4</v>
      </c>
      <c r="C7" s="31">
        <v>60</v>
      </c>
      <c r="D7" s="31">
        <v>58</v>
      </c>
      <c r="E7" s="31">
        <v>98</v>
      </c>
      <c r="F7" s="5"/>
      <c r="G7" s="3" t="s">
        <v>6</v>
      </c>
      <c r="H7" s="17">
        <f>AVERAGE(D4:D53)</f>
        <v>76</v>
      </c>
      <c r="I7" s="2"/>
    </row>
    <row r="8" spans="2:12" ht="18.75">
      <c r="B8" s="30">
        <v>5</v>
      </c>
      <c r="C8" s="31">
        <v>69</v>
      </c>
      <c r="D8" s="31">
        <v>60</v>
      </c>
      <c r="E8" s="31">
        <v>92</v>
      </c>
      <c r="F8" s="5"/>
      <c r="G8" s="10" t="s">
        <v>7</v>
      </c>
      <c r="H8" s="17">
        <f>MEDIAN(D4:D53)</f>
        <v>70</v>
      </c>
      <c r="I8" s="2"/>
      <c r="J8" s="35" t="s">
        <v>15</v>
      </c>
      <c r="K8" s="35"/>
      <c r="L8" s="35"/>
    </row>
    <row r="9" spans="2:12" ht="18.75">
      <c r="B9" s="30">
        <v>6</v>
      </c>
      <c r="C9" s="31">
        <v>105</v>
      </c>
      <c r="D9" s="31">
        <v>61</v>
      </c>
      <c r="E9" s="31">
        <v>91</v>
      </c>
      <c r="F9" s="5"/>
      <c r="G9" s="8" t="s">
        <v>8</v>
      </c>
      <c r="H9" s="17">
        <f>_xlfn.MODE.SNGL(D4:D53)</f>
        <v>98</v>
      </c>
      <c r="I9" s="2"/>
    </row>
    <row r="10" spans="2:12" ht="18.75">
      <c r="B10" s="30">
        <v>7</v>
      </c>
      <c r="C10" s="31">
        <v>98</v>
      </c>
      <c r="D10" s="31">
        <v>62</v>
      </c>
      <c r="E10" s="31">
        <v>88</v>
      </c>
      <c r="F10" s="5"/>
      <c r="G10" s="3" t="s">
        <v>9</v>
      </c>
      <c r="H10" s="17">
        <f>GEOMEAN(D4:D53)</f>
        <v>73.932270618050396</v>
      </c>
      <c r="I10" s="2"/>
    </row>
    <row r="11" spans="2:12" ht="18.75">
      <c r="B11" s="30">
        <v>8</v>
      </c>
      <c r="C11" s="31">
        <v>58</v>
      </c>
      <c r="D11" s="31">
        <v>65</v>
      </c>
      <c r="E11" s="31">
        <v>80</v>
      </c>
      <c r="F11" s="5"/>
      <c r="G11" s="3" t="s">
        <v>10</v>
      </c>
      <c r="H11" s="17">
        <f>HARMEAN(D4:D53)</f>
        <v>72.184328260457832</v>
      </c>
      <c r="I11" s="2"/>
    </row>
    <row r="12" spans="2:12" ht="18.75">
      <c r="B12" s="30">
        <v>9</v>
      </c>
      <c r="C12" s="31">
        <v>65</v>
      </c>
      <c r="D12" s="31">
        <v>66</v>
      </c>
      <c r="E12" s="31">
        <v>75</v>
      </c>
      <c r="F12" s="5"/>
      <c r="G12" s="3" t="s">
        <v>11</v>
      </c>
      <c r="H12" s="17">
        <f>MIN(D4:D53)</f>
        <v>55</v>
      </c>
      <c r="I12" s="2"/>
    </row>
    <row r="13" spans="2:12" ht="18.75">
      <c r="B13" s="30">
        <v>10</v>
      </c>
      <c r="C13" s="31">
        <v>80</v>
      </c>
      <c r="D13" s="31">
        <v>67</v>
      </c>
      <c r="E13" s="31">
        <v>74</v>
      </c>
      <c r="F13" s="5"/>
      <c r="G13" s="3" t="s">
        <v>12</v>
      </c>
      <c r="H13" s="17">
        <f>MAX(D4:D53)</f>
        <v>141</v>
      </c>
      <c r="I13" s="2"/>
    </row>
    <row r="14" spans="2:12" ht="18.75">
      <c r="B14" s="30">
        <v>11</v>
      </c>
      <c r="C14" s="31">
        <v>88</v>
      </c>
      <c r="D14" s="31">
        <v>68</v>
      </c>
      <c r="E14" s="31">
        <v>73</v>
      </c>
      <c r="F14" s="5"/>
      <c r="G14" s="3" t="s">
        <v>13</v>
      </c>
      <c r="H14" s="17">
        <f>SMALL(D4:D53,3)</f>
        <v>57</v>
      </c>
      <c r="I14" s="2"/>
    </row>
    <row r="15" spans="2:12" ht="18.75">
      <c r="B15" s="30">
        <v>12</v>
      </c>
      <c r="C15" s="31">
        <v>73</v>
      </c>
      <c r="D15" s="31">
        <v>69</v>
      </c>
      <c r="E15" s="31">
        <v>71</v>
      </c>
      <c r="F15" s="5"/>
      <c r="G15" s="3" t="s">
        <v>14</v>
      </c>
      <c r="H15" s="17">
        <f>LARGE(D4:D53,2)</f>
        <v>105</v>
      </c>
      <c r="I15" s="2"/>
    </row>
    <row r="16" spans="2:12">
      <c r="B16" s="30">
        <v>13</v>
      </c>
      <c r="C16" s="31">
        <v>141</v>
      </c>
      <c r="D16" s="31">
        <v>70</v>
      </c>
      <c r="E16" s="31">
        <v>70</v>
      </c>
      <c r="F16" s="5"/>
    </row>
    <row r="17" spans="2:19" ht="18.75">
      <c r="B17" s="30">
        <v>14</v>
      </c>
      <c r="C17" s="31">
        <v>71</v>
      </c>
      <c r="D17" s="31">
        <v>71</v>
      </c>
      <c r="E17" s="31">
        <v>69</v>
      </c>
      <c r="F17" s="5"/>
      <c r="G17" s="36" t="s">
        <v>16</v>
      </c>
      <c r="H17" s="36"/>
      <c r="I17" s="36"/>
      <c r="J17" s="36" t="s">
        <v>17</v>
      </c>
      <c r="K17" s="36"/>
      <c r="L17" s="36"/>
    </row>
    <row r="18" spans="2:19" ht="18.75">
      <c r="B18" s="30">
        <v>15</v>
      </c>
      <c r="C18" s="31">
        <v>68</v>
      </c>
      <c r="D18" s="31">
        <v>73</v>
      </c>
      <c r="E18" s="31">
        <v>68</v>
      </c>
      <c r="F18" s="5"/>
      <c r="G18" s="13" t="s">
        <v>18</v>
      </c>
      <c r="H18" s="19" t="s">
        <v>19</v>
      </c>
      <c r="I18" s="19" t="s">
        <v>20</v>
      </c>
      <c r="J18" s="13" t="s">
        <v>18</v>
      </c>
      <c r="K18" s="19" t="s">
        <v>19</v>
      </c>
      <c r="L18" s="19" t="s">
        <v>20</v>
      </c>
    </row>
    <row r="19" spans="2:19" ht="18.75">
      <c r="B19" s="30">
        <v>16</v>
      </c>
      <c r="C19" s="31">
        <v>91</v>
      </c>
      <c r="D19" s="31">
        <v>74</v>
      </c>
      <c r="E19" s="31">
        <v>67</v>
      </c>
      <c r="F19" s="5"/>
      <c r="G19" s="14" t="s">
        <v>23</v>
      </c>
      <c r="H19" s="15" t="s">
        <v>21</v>
      </c>
      <c r="I19" s="37">
        <f>H20/H7*100</f>
        <v>25.470639226448128</v>
      </c>
      <c r="J19" s="19" t="s">
        <v>22</v>
      </c>
      <c r="K19" s="19" t="s">
        <v>21</v>
      </c>
      <c r="L19" s="37">
        <f>K20/H12*100</f>
        <v>35.921555182393803</v>
      </c>
    </row>
    <row r="20" spans="2:19" ht="18.75">
      <c r="B20" s="30">
        <v>17</v>
      </c>
      <c r="C20" s="31">
        <v>55</v>
      </c>
      <c r="D20" s="31">
        <v>75</v>
      </c>
      <c r="E20" s="31">
        <v>66</v>
      </c>
      <c r="F20" s="5"/>
      <c r="G20" s="16">
        <f>_xlfn.VAR.P(D4:D53)</f>
        <v>374.72</v>
      </c>
      <c r="H20" s="17">
        <f>_xlfn.STDEV.P(D4:D53)</f>
        <v>19.357685812100577</v>
      </c>
      <c r="I20" s="38"/>
      <c r="J20" s="19">
        <f>_xlfn.VAR.S(D4:D53)</f>
        <v>390.33333333333331</v>
      </c>
      <c r="K20" s="17">
        <f>_xlfn.STDEV.S(D4:D53)</f>
        <v>19.756855350316592</v>
      </c>
      <c r="L20" s="38"/>
    </row>
    <row r="21" spans="2:19">
      <c r="B21" s="30">
        <v>18</v>
      </c>
      <c r="C21" s="31">
        <v>66</v>
      </c>
      <c r="D21" s="31">
        <v>80</v>
      </c>
      <c r="E21" s="31">
        <v>65</v>
      </c>
      <c r="F21" s="5"/>
    </row>
    <row r="22" spans="2:19" ht="18.75">
      <c r="B22" s="30">
        <v>19</v>
      </c>
      <c r="C22" s="31">
        <v>61</v>
      </c>
      <c r="D22" s="31">
        <v>88</v>
      </c>
      <c r="E22" s="31">
        <v>62</v>
      </c>
      <c r="F22" s="5"/>
      <c r="G22" s="21" t="s">
        <v>3</v>
      </c>
      <c r="H22" s="21" t="s">
        <v>24</v>
      </c>
      <c r="I22" s="21" t="s">
        <v>25</v>
      </c>
      <c r="J22" s="21" t="s">
        <v>26</v>
      </c>
      <c r="K22" s="21" t="s">
        <v>27</v>
      </c>
      <c r="L22" s="22" t="s">
        <v>28</v>
      </c>
      <c r="M22" s="21" t="s">
        <v>29</v>
      </c>
      <c r="N22" s="21" t="s">
        <v>30</v>
      </c>
      <c r="O22" s="21" t="s">
        <v>31</v>
      </c>
      <c r="P22" s="21" t="s">
        <v>32</v>
      </c>
      <c r="Q22" s="21" t="s">
        <v>33</v>
      </c>
      <c r="R22" s="21" t="s">
        <v>34</v>
      </c>
      <c r="S22" s="21" t="s">
        <v>35</v>
      </c>
    </row>
    <row r="23" spans="2:19">
      <c r="B23" s="30">
        <v>20</v>
      </c>
      <c r="C23" s="31">
        <v>62</v>
      </c>
      <c r="D23" s="31">
        <v>91</v>
      </c>
      <c r="E23" s="31">
        <v>61</v>
      </c>
      <c r="F23" s="5"/>
      <c r="G23" s="21">
        <v>1</v>
      </c>
      <c r="H23" s="21" t="s">
        <v>36</v>
      </c>
      <c r="I23" s="21">
        <v>4</v>
      </c>
      <c r="J23" s="18">
        <v>35</v>
      </c>
      <c r="K23" s="21">
        <f>J23*I23</f>
        <v>140</v>
      </c>
      <c r="L23" s="21">
        <f>I23</f>
        <v>4</v>
      </c>
      <c r="M23" s="21">
        <f t="shared" ref="M23:M27" si="0">M24+I23</f>
        <v>50</v>
      </c>
      <c r="N23" s="21"/>
      <c r="O23" s="21"/>
      <c r="P23" s="21"/>
      <c r="Q23" s="21"/>
      <c r="R23" s="21"/>
      <c r="S23" s="21"/>
    </row>
    <row r="24" spans="2:19">
      <c r="B24" s="30">
        <v>21</v>
      </c>
      <c r="C24" s="31">
        <v>70</v>
      </c>
      <c r="D24" s="31">
        <v>92</v>
      </c>
      <c r="E24" s="31">
        <v>60</v>
      </c>
      <c r="F24" s="5"/>
      <c r="G24" s="21">
        <v>2</v>
      </c>
      <c r="H24" s="21" t="s">
        <v>37</v>
      </c>
      <c r="I24" s="21">
        <v>6</v>
      </c>
      <c r="J24" s="21">
        <v>45</v>
      </c>
      <c r="K24" s="21">
        <f t="shared" ref="K24:K29" si="1">J24*I24</f>
        <v>270</v>
      </c>
      <c r="L24" s="21">
        <f>L23+I24</f>
        <v>10</v>
      </c>
      <c r="M24" s="21">
        <f t="shared" si="0"/>
        <v>46</v>
      </c>
      <c r="N24" s="21"/>
      <c r="O24" s="21"/>
      <c r="P24" s="21"/>
      <c r="Q24" s="21"/>
      <c r="R24" s="21"/>
      <c r="S24" s="21"/>
    </row>
    <row r="25" spans="2:19">
      <c r="B25" s="30">
        <v>22</v>
      </c>
      <c r="C25" s="31">
        <v>74</v>
      </c>
      <c r="D25" s="31">
        <v>98</v>
      </c>
      <c r="E25" s="31">
        <v>58</v>
      </c>
      <c r="F25" s="5"/>
      <c r="G25" s="21">
        <v>3</v>
      </c>
      <c r="H25" s="21" t="s">
        <v>38</v>
      </c>
      <c r="I25" s="21">
        <v>8</v>
      </c>
      <c r="J25" s="18">
        <v>55</v>
      </c>
      <c r="K25" s="21">
        <f t="shared" si="1"/>
        <v>440</v>
      </c>
      <c r="L25" s="21">
        <f>L24+I25</f>
        <v>18</v>
      </c>
      <c r="M25" s="21">
        <f t="shared" si="0"/>
        <v>40</v>
      </c>
      <c r="N25" s="21"/>
      <c r="O25" s="21"/>
      <c r="P25" s="21"/>
      <c r="Q25" s="21"/>
      <c r="R25" s="21"/>
      <c r="S25" s="21"/>
    </row>
    <row r="26" spans="2:19">
      <c r="B26" s="30">
        <v>23</v>
      </c>
      <c r="C26" s="31">
        <v>57</v>
      </c>
      <c r="D26" s="31">
        <v>98</v>
      </c>
      <c r="E26" s="31">
        <v>57</v>
      </c>
      <c r="F26" s="5"/>
      <c r="G26" s="21">
        <v>4</v>
      </c>
      <c r="H26" s="21" t="s">
        <v>39</v>
      </c>
      <c r="I26" s="21">
        <v>12</v>
      </c>
      <c r="J26" s="21">
        <v>65</v>
      </c>
      <c r="K26" s="21">
        <f t="shared" si="1"/>
        <v>780</v>
      </c>
      <c r="L26" s="21">
        <f t="shared" ref="L26:L29" si="2">L25+I26</f>
        <v>30</v>
      </c>
      <c r="M26" s="21">
        <f t="shared" si="0"/>
        <v>32</v>
      </c>
      <c r="N26" s="21"/>
      <c r="O26" s="21"/>
      <c r="P26" s="21"/>
      <c r="Q26" s="21"/>
      <c r="R26" s="21"/>
      <c r="S26" s="21"/>
    </row>
    <row r="27" spans="2:19">
      <c r="B27" s="30">
        <v>24</v>
      </c>
      <c r="C27" s="31">
        <v>67</v>
      </c>
      <c r="D27" s="31">
        <v>105</v>
      </c>
      <c r="E27" s="31">
        <v>56</v>
      </c>
      <c r="F27" s="5"/>
      <c r="G27" s="23">
        <v>5</v>
      </c>
      <c r="H27" s="23" t="s">
        <v>40</v>
      </c>
      <c r="I27" s="21">
        <v>9</v>
      </c>
      <c r="J27" s="18">
        <v>75</v>
      </c>
      <c r="K27" s="21">
        <f t="shared" si="1"/>
        <v>675</v>
      </c>
      <c r="L27" s="21">
        <f t="shared" si="2"/>
        <v>39</v>
      </c>
      <c r="M27" s="21">
        <f t="shared" si="0"/>
        <v>20</v>
      </c>
      <c r="N27" s="21"/>
      <c r="O27" s="21"/>
      <c r="P27" s="21"/>
      <c r="Q27" s="21"/>
      <c r="R27" s="21"/>
      <c r="S27" s="21"/>
    </row>
    <row r="28" spans="2:19">
      <c r="B28" s="30">
        <v>25</v>
      </c>
      <c r="C28" s="31">
        <v>98</v>
      </c>
      <c r="D28" s="31">
        <v>141</v>
      </c>
      <c r="E28" s="31">
        <v>55</v>
      </c>
      <c r="F28" s="5"/>
      <c r="G28" s="21">
        <v>6</v>
      </c>
      <c r="H28" s="21" t="s">
        <v>41</v>
      </c>
      <c r="I28" s="21">
        <v>7</v>
      </c>
      <c r="J28" s="21">
        <v>85</v>
      </c>
      <c r="K28" s="21">
        <f t="shared" si="1"/>
        <v>595</v>
      </c>
      <c r="L28" s="21">
        <f t="shared" si="2"/>
        <v>46</v>
      </c>
      <c r="M28" s="21">
        <f>M29+I28</f>
        <v>11</v>
      </c>
      <c r="N28" s="21"/>
      <c r="O28" s="21"/>
      <c r="P28" s="21"/>
      <c r="Q28" s="21"/>
      <c r="R28" s="21"/>
      <c r="S28" s="21"/>
    </row>
    <row r="29" spans="2:19">
      <c r="B29" s="30"/>
      <c r="C29" s="30"/>
      <c r="D29" s="30"/>
      <c r="E29" s="30"/>
      <c r="F29" s="5"/>
      <c r="G29" s="21">
        <v>7</v>
      </c>
      <c r="H29" s="21" t="s">
        <v>42</v>
      </c>
      <c r="I29" s="21">
        <v>4</v>
      </c>
      <c r="J29" s="21">
        <v>95</v>
      </c>
      <c r="K29" s="21">
        <f t="shared" si="1"/>
        <v>380</v>
      </c>
      <c r="L29" s="28">
        <f t="shared" si="2"/>
        <v>50</v>
      </c>
      <c r="M29" s="21">
        <f>I29</f>
        <v>4</v>
      </c>
      <c r="N29" s="21"/>
      <c r="O29" s="21"/>
      <c r="P29" s="21"/>
      <c r="Q29" s="21"/>
      <c r="R29" s="21"/>
      <c r="S29" s="21"/>
    </row>
    <row r="30" spans="2:19">
      <c r="B30" s="6"/>
      <c r="C30" s="6"/>
      <c r="D30" s="6"/>
      <c r="E30" s="6"/>
      <c r="F30" s="5"/>
      <c r="G30" s="25"/>
      <c r="H30" s="24" t="s">
        <v>44</v>
      </c>
      <c r="I30" s="28">
        <f>SUM(I23:I29)</f>
        <v>50</v>
      </c>
      <c r="J30" s="26" t="s">
        <v>43</v>
      </c>
      <c r="K30" s="29">
        <f>SUM(K23:K29)</f>
        <v>3280</v>
      </c>
      <c r="L30" s="18"/>
      <c r="M30" s="18"/>
      <c r="N30" s="18"/>
      <c r="O30" s="18"/>
      <c r="P30" s="18"/>
      <c r="Q30" s="18"/>
      <c r="R30" s="18"/>
      <c r="S30" s="18"/>
    </row>
    <row r="31" spans="2:19">
      <c r="B31" s="6"/>
      <c r="C31" s="6"/>
      <c r="D31" s="6"/>
      <c r="E31" s="6"/>
      <c r="F31" s="5"/>
    </row>
    <row r="32" spans="2:19">
      <c r="B32" s="6"/>
      <c r="C32" s="6"/>
      <c r="D32" s="6"/>
      <c r="E32" s="6"/>
      <c r="F32" s="5"/>
      <c r="G32" s="27" t="s">
        <v>45</v>
      </c>
    </row>
    <row r="33" spans="2:7">
      <c r="B33" s="6"/>
      <c r="C33" s="6"/>
      <c r="D33" s="6"/>
      <c r="E33" s="6"/>
      <c r="F33" s="5"/>
      <c r="G33" s="20">
        <f>K30/I30</f>
        <v>65.599999999999994</v>
      </c>
    </row>
    <row r="34" spans="2:7">
      <c r="B34" s="6"/>
      <c r="C34" s="6"/>
      <c r="D34" s="6"/>
      <c r="E34" s="6"/>
      <c r="F34" s="5"/>
    </row>
    <row r="35" spans="2:7">
      <c r="B35" s="6"/>
      <c r="C35" s="6"/>
      <c r="D35" s="6"/>
      <c r="E35" s="6"/>
      <c r="F35" s="5"/>
    </row>
    <row r="36" spans="2:7">
      <c r="B36" s="6"/>
      <c r="C36" s="6"/>
      <c r="D36" s="6"/>
      <c r="E36" s="6"/>
      <c r="F36" s="5"/>
    </row>
    <row r="37" spans="2:7">
      <c r="B37" s="6"/>
      <c r="C37" s="6"/>
      <c r="D37" s="6"/>
      <c r="E37" s="6"/>
      <c r="F37" s="5"/>
    </row>
    <row r="38" spans="2:7">
      <c r="B38" s="6"/>
      <c r="C38" s="6"/>
      <c r="D38" s="6"/>
      <c r="E38" s="6"/>
      <c r="F38" s="5"/>
    </row>
    <row r="39" spans="2:7">
      <c r="B39" s="6"/>
      <c r="C39" s="6"/>
      <c r="D39" s="6"/>
      <c r="E39" s="6"/>
      <c r="F39" s="5"/>
    </row>
    <row r="40" spans="2:7">
      <c r="B40" s="6"/>
      <c r="C40" s="6"/>
      <c r="D40" s="6"/>
      <c r="E40" s="6"/>
      <c r="F40" s="5"/>
    </row>
    <row r="41" spans="2:7">
      <c r="B41" s="6"/>
      <c r="C41" s="6"/>
      <c r="D41" s="6"/>
      <c r="E41" s="6"/>
      <c r="F41" s="5"/>
    </row>
    <row r="42" spans="2:7">
      <c r="B42" s="6"/>
      <c r="C42" s="6"/>
      <c r="D42" s="6"/>
      <c r="E42" s="6"/>
      <c r="F42" s="5"/>
    </row>
    <row r="43" spans="2:7">
      <c r="B43" s="6"/>
      <c r="C43" s="6"/>
      <c r="D43" s="6"/>
      <c r="E43" s="6"/>
      <c r="F43" s="5"/>
    </row>
    <row r="44" spans="2:7">
      <c r="B44" s="6"/>
      <c r="C44" s="6"/>
      <c r="D44" s="6"/>
      <c r="E44" s="6"/>
      <c r="F44" s="5"/>
    </row>
    <row r="45" spans="2:7">
      <c r="B45" s="6"/>
      <c r="C45" s="6"/>
      <c r="D45" s="6"/>
      <c r="E45" s="6"/>
      <c r="F45" s="5"/>
    </row>
    <row r="46" spans="2:7">
      <c r="B46" s="6"/>
      <c r="C46" s="6"/>
      <c r="D46" s="6"/>
      <c r="E46" s="6"/>
      <c r="F46" s="5"/>
    </row>
    <row r="47" spans="2:7">
      <c r="B47" s="6"/>
      <c r="C47" s="6"/>
      <c r="D47" s="6"/>
      <c r="E47" s="6"/>
      <c r="F47" s="5"/>
    </row>
    <row r="48" spans="2:7">
      <c r="B48" s="6"/>
      <c r="C48" s="6"/>
      <c r="D48" s="6"/>
      <c r="E48" s="6"/>
      <c r="F48" s="5"/>
    </row>
    <row r="49" spans="1:6">
      <c r="B49" s="6"/>
      <c r="C49" s="6"/>
      <c r="D49" s="6"/>
      <c r="E49" s="6"/>
      <c r="F49" s="5"/>
    </row>
    <row r="50" spans="1:6">
      <c r="B50" s="6"/>
      <c r="C50" s="6"/>
      <c r="D50" s="6"/>
      <c r="E50" s="6"/>
      <c r="F50" s="5"/>
    </row>
    <row r="51" spans="1:6">
      <c r="B51" s="6"/>
      <c r="C51" s="6"/>
      <c r="D51" s="6"/>
      <c r="E51" s="6"/>
      <c r="F51" s="5"/>
    </row>
    <row r="52" spans="1:6">
      <c r="B52" s="6"/>
      <c r="C52" s="6"/>
      <c r="D52" s="6"/>
      <c r="E52" s="6"/>
      <c r="F52" s="5"/>
    </row>
    <row r="53" spans="1:6">
      <c r="B53" s="6"/>
      <c r="C53" s="6"/>
      <c r="D53" s="6"/>
      <c r="E53" s="6"/>
      <c r="F53" s="5"/>
    </row>
    <row r="58" spans="1:6">
      <c r="A58" s="18">
        <v>56</v>
      </c>
    </row>
    <row r="59" spans="1:6">
      <c r="A59" s="18">
        <v>75</v>
      </c>
    </row>
    <row r="60" spans="1:6">
      <c r="A60" s="18">
        <v>92</v>
      </c>
    </row>
    <row r="61" spans="1:6">
      <c r="A61" s="18">
        <v>60</v>
      </c>
    </row>
    <row r="62" spans="1:6">
      <c r="A62" s="18">
        <v>69</v>
      </c>
    </row>
    <row r="63" spans="1:6">
      <c r="A63" s="18">
        <v>105</v>
      </c>
    </row>
    <row r="64" spans="1:6">
      <c r="A64" s="18">
        <v>98</v>
      </c>
    </row>
    <row r="65" spans="1:1">
      <c r="A65" s="18">
        <v>58</v>
      </c>
    </row>
    <row r="66" spans="1:1">
      <c r="A66" s="18">
        <v>65</v>
      </c>
    </row>
    <row r="67" spans="1:1">
      <c r="A67" s="18">
        <v>80</v>
      </c>
    </row>
    <row r="68" spans="1:1">
      <c r="A68" s="18">
        <v>88</v>
      </c>
    </row>
    <row r="69" spans="1:1">
      <c r="A69" s="18">
        <v>73</v>
      </c>
    </row>
    <row r="70" spans="1:1">
      <c r="A70" s="18">
        <v>141</v>
      </c>
    </row>
    <row r="71" spans="1:1">
      <c r="A71" s="18">
        <v>71</v>
      </c>
    </row>
    <row r="72" spans="1:1">
      <c r="A72" s="18">
        <v>68</v>
      </c>
    </row>
    <row r="73" spans="1:1">
      <c r="A73" s="18">
        <v>91</v>
      </c>
    </row>
    <row r="74" spans="1:1">
      <c r="A74" s="18">
        <v>55</v>
      </c>
    </row>
    <row r="75" spans="1:1">
      <c r="A75" s="18">
        <v>66</v>
      </c>
    </row>
    <row r="76" spans="1:1">
      <c r="A76" s="18">
        <v>61</v>
      </c>
    </row>
    <row r="77" spans="1:1">
      <c r="A77" s="18">
        <v>62</v>
      </c>
    </row>
    <row r="78" spans="1:1">
      <c r="A78" s="18">
        <v>70</v>
      </c>
    </row>
    <row r="79" spans="1:1">
      <c r="A79" s="18">
        <v>74</v>
      </c>
    </row>
    <row r="80" spans="1:1">
      <c r="A80" s="18">
        <v>57</v>
      </c>
    </row>
    <row r="81" spans="1:1">
      <c r="A81" s="18">
        <v>67</v>
      </c>
    </row>
    <row r="82" spans="1:1">
      <c r="A82" s="18">
        <v>98</v>
      </c>
    </row>
  </sheetData>
  <sortState xmlns:xlrd2="http://schemas.microsoft.com/office/spreadsheetml/2017/richdata2" ref="D4:D28">
    <sortCondition ref="D4:D28"/>
  </sortState>
  <mergeCells count="6">
    <mergeCell ref="G5:I5"/>
    <mergeCell ref="J8:L8"/>
    <mergeCell ref="G17:I17"/>
    <mergeCell ref="J17:L17"/>
    <mergeCell ref="I19:I20"/>
    <mergeCell ref="L19:L20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3299-DBB9-4E85-9C8A-E9C85F5708D8}">
  <dimension ref="B2:T52"/>
  <sheetViews>
    <sheetView tabSelected="1" workbookViewId="0">
      <selection activeCell="C6" sqref="C6"/>
    </sheetView>
  </sheetViews>
  <sheetFormatPr defaultRowHeight="15"/>
  <cols>
    <col min="4" max="4" width="2.140625" bestFit="1" customWidth="1"/>
    <col min="5" max="5" width="10" bestFit="1" customWidth="1"/>
    <col min="6" max="6" width="3" bestFit="1" customWidth="1"/>
    <col min="8" max="8" width="10" bestFit="1" customWidth="1"/>
    <col min="9" max="20" width="2" bestFit="1" customWidth="1"/>
  </cols>
  <sheetData>
    <row r="2" spans="2:20">
      <c r="B2" s="4" t="s">
        <v>1</v>
      </c>
      <c r="D2" s="21" t="s">
        <v>3</v>
      </c>
      <c r="E2" s="21" t="s">
        <v>24</v>
      </c>
      <c r="F2" s="21" t="s">
        <v>25</v>
      </c>
      <c r="H2" s="21" t="s">
        <v>24</v>
      </c>
    </row>
    <row r="3" spans="2:20">
      <c r="B3" s="53">
        <v>33</v>
      </c>
      <c r="D3" s="21">
        <v>1</v>
      </c>
      <c r="E3" s="21" t="s">
        <v>36</v>
      </c>
      <c r="F3" s="39">
        <v>4</v>
      </c>
      <c r="H3" s="21" t="s">
        <v>36</v>
      </c>
      <c r="I3" s="41"/>
      <c r="J3" s="41"/>
      <c r="K3" s="41"/>
      <c r="L3" s="41"/>
    </row>
    <row r="4" spans="2:20">
      <c r="B4" s="53">
        <v>35</v>
      </c>
      <c r="D4" s="21">
        <v>2</v>
      </c>
      <c r="E4" s="21" t="s">
        <v>37</v>
      </c>
      <c r="F4" s="40">
        <v>6</v>
      </c>
      <c r="H4" s="21" t="s">
        <v>37</v>
      </c>
      <c r="I4" s="49"/>
      <c r="J4" s="49"/>
      <c r="K4" s="49"/>
      <c r="L4" s="49"/>
      <c r="M4" s="49"/>
      <c r="N4" s="49"/>
    </row>
    <row r="5" spans="2:20">
      <c r="B5" s="53">
        <v>35</v>
      </c>
      <c r="D5" s="21">
        <v>3</v>
      </c>
      <c r="E5" s="21" t="s">
        <v>38</v>
      </c>
      <c r="F5" s="42">
        <v>8</v>
      </c>
      <c r="H5" s="21" t="s">
        <v>38</v>
      </c>
      <c r="I5" s="50"/>
      <c r="J5" s="50"/>
      <c r="K5" s="50"/>
      <c r="L5" s="50"/>
      <c r="M5" s="50"/>
      <c r="N5" s="50"/>
      <c r="O5" s="50"/>
      <c r="P5" s="50"/>
    </row>
    <row r="6" spans="2:20">
      <c r="B6" s="53">
        <v>39</v>
      </c>
      <c r="D6" s="21">
        <v>4</v>
      </c>
      <c r="E6" s="21" t="s">
        <v>39</v>
      </c>
      <c r="F6" s="43">
        <v>12</v>
      </c>
      <c r="H6" s="21" t="s">
        <v>39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2:20">
      <c r="B7" s="54">
        <v>41</v>
      </c>
      <c r="D7" s="23">
        <v>5</v>
      </c>
      <c r="E7" s="23" t="s">
        <v>40</v>
      </c>
      <c r="F7" s="45">
        <v>9</v>
      </c>
      <c r="H7" s="23" t="s">
        <v>40</v>
      </c>
      <c r="I7" s="46"/>
      <c r="J7" s="46"/>
      <c r="K7" s="46"/>
      <c r="L7" s="46"/>
      <c r="M7" s="46"/>
      <c r="N7" s="46"/>
      <c r="O7" s="46"/>
      <c r="P7" s="46"/>
      <c r="Q7" s="46"/>
    </row>
    <row r="8" spans="2:20">
      <c r="B8" s="54">
        <v>41</v>
      </c>
      <c r="D8" s="21">
        <v>6</v>
      </c>
      <c r="E8" s="21" t="s">
        <v>41</v>
      </c>
      <c r="F8" s="47">
        <v>7</v>
      </c>
      <c r="H8" s="21" t="s">
        <v>41</v>
      </c>
      <c r="I8" s="48"/>
      <c r="J8" s="48"/>
      <c r="K8" s="48"/>
      <c r="L8" s="48"/>
      <c r="M8" s="48"/>
      <c r="N8" s="48"/>
      <c r="O8" s="48"/>
      <c r="P8" s="62"/>
      <c r="Q8" s="63"/>
    </row>
    <row r="9" spans="2:20">
      <c r="B9" s="54">
        <v>42</v>
      </c>
      <c r="D9" s="21">
        <v>7</v>
      </c>
      <c r="E9" s="21" t="s">
        <v>42</v>
      </c>
      <c r="F9" s="51">
        <v>4</v>
      </c>
      <c r="H9" s="21" t="s">
        <v>42</v>
      </c>
      <c r="I9" s="52"/>
      <c r="J9" s="52"/>
      <c r="K9" s="52"/>
      <c r="L9" s="52"/>
      <c r="P9" s="61"/>
    </row>
    <row r="10" spans="2:20">
      <c r="B10" s="54">
        <v>45</v>
      </c>
    </row>
    <row r="11" spans="2:20">
      <c r="B11" s="54">
        <v>47</v>
      </c>
    </row>
    <row r="12" spans="2:20">
      <c r="B12" s="54">
        <v>48</v>
      </c>
    </row>
    <row r="13" spans="2:20">
      <c r="B13" s="56">
        <v>50</v>
      </c>
      <c r="H13" s="55" t="s">
        <v>46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2:20">
      <c r="B14" s="56">
        <v>52</v>
      </c>
      <c r="H14" s="21" t="s">
        <v>47</v>
      </c>
      <c r="I14" s="55" t="s">
        <v>48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2:20">
      <c r="B15" s="56">
        <v>53</v>
      </c>
      <c r="H15" s="57" t="s">
        <v>49</v>
      </c>
      <c r="I15" s="58" t="s">
        <v>50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</row>
    <row r="16" spans="2:20">
      <c r="B16" s="56">
        <v>54</v>
      </c>
      <c r="H16" s="21">
        <v>3</v>
      </c>
      <c r="I16" s="39">
        <v>3</v>
      </c>
      <c r="J16" s="39">
        <v>5</v>
      </c>
      <c r="K16" s="39">
        <v>5</v>
      </c>
      <c r="L16" s="39">
        <v>9</v>
      </c>
      <c r="M16" s="21"/>
      <c r="N16" s="21"/>
      <c r="O16" s="21"/>
      <c r="P16" s="21"/>
      <c r="Q16" s="21"/>
      <c r="R16" s="21"/>
      <c r="S16" s="21"/>
      <c r="T16" s="21"/>
    </row>
    <row r="17" spans="2:20">
      <c r="B17" s="56">
        <v>55</v>
      </c>
      <c r="H17" s="21">
        <v>4</v>
      </c>
      <c r="I17" s="40">
        <v>1</v>
      </c>
      <c r="J17" s="40">
        <v>1</v>
      </c>
      <c r="K17" s="40">
        <v>2</v>
      </c>
      <c r="L17" s="40">
        <v>5</v>
      </c>
      <c r="M17" s="40">
        <v>7</v>
      </c>
      <c r="N17" s="40">
        <v>8</v>
      </c>
      <c r="O17" s="21"/>
      <c r="P17" s="21"/>
      <c r="Q17" s="21"/>
      <c r="R17" s="21"/>
      <c r="S17" s="21"/>
      <c r="T17" s="21"/>
    </row>
    <row r="18" spans="2:20">
      <c r="B18" s="56">
        <v>55</v>
      </c>
      <c r="H18" s="21">
        <v>5</v>
      </c>
      <c r="I18" s="42">
        <v>0</v>
      </c>
      <c r="J18" s="42">
        <v>2</v>
      </c>
      <c r="K18" s="42">
        <v>3</v>
      </c>
      <c r="L18" s="42">
        <v>4</v>
      </c>
      <c r="M18" s="42">
        <v>5</v>
      </c>
      <c r="N18" s="42">
        <v>5</v>
      </c>
      <c r="O18" s="42">
        <v>7</v>
      </c>
      <c r="P18" s="42">
        <v>9</v>
      </c>
      <c r="Q18" s="21"/>
      <c r="R18" s="21"/>
      <c r="S18" s="21"/>
      <c r="T18" s="21"/>
    </row>
    <row r="19" spans="2:20">
      <c r="B19" s="56">
        <v>57</v>
      </c>
      <c r="H19" s="21">
        <v>6</v>
      </c>
      <c r="I19" s="43">
        <v>0</v>
      </c>
      <c r="J19" s="43">
        <v>1</v>
      </c>
      <c r="K19" s="43">
        <v>4</v>
      </c>
      <c r="L19" s="43">
        <v>5</v>
      </c>
      <c r="M19" s="43">
        <v>5</v>
      </c>
      <c r="N19" s="43">
        <v>5</v>
      </c>
      <c r="O19" s="43">
        <v>6</v>
      </c>
      <c r="P19" s="43">
        <v>6</v>
      </c>
      <c r="Q19" s="43">
        <v>7</v>
      </c>
      <c r="R19" s="43">
        <v>8</v>
      </c>
      <c r="S19" s="43">
        <v>8</v>
      </c>
      <c r="T19" s="43">
        <v>9</v>
      </c>
    </row>
    <row r="20" spans="2:20">
      <c r="B20" s="56">
        <v>59</v>
      </c>
      <c r="H20" s="21">
        <v>7</v>
      </c>
      <c r="I20" s="45">
        <v>1</v>
      </c>
      <c r="J20" s="45">
        <v>3</v>
      </c>
      <c r="K20" s="45">
        <v>3</v>
      </c>
      <c r="L20" s="45">
        <v>4</v>
      </c>
      <c r="M20" s="45">
        <v>4</v>
      </c>
      <c r="N20" s="45">
        <v>6</v>
      </c>
      <c r="O20" s="45">
        <v>7</v>
      </c>
      <c r="P20" s="45">
        <v>7</v>
      </c>
      <c r="Q20" s="45">
        <v>8</v>
      </c>
      <c r="R20" s="21"/>
      <c r="S20" s="21"/>
      <c r="T20" s="21"/>
    </row>
    <row r="21" spans="2:20">
      <c r="B21" s="9">
        <v>60</v>
      </c>
      <c r="H21" s="21">
        <v>8</v>
      </c>
      <c r="I21" s="47">
        <v>0</v>
      </c>
      <c r="J21" s="47">
        <v>1</v>
      </c>
      <c r="K21" s="47">
        <v>4</v>
      </c>
      <c r="L21" s="47">
        <v>5</v>
      </c>
      <c r="M21" s="47">
        <v>5</v>
      </c>
      <c r="N21" s="47">
        <v>8</v>
      </c>
      <c r="O21" s="47">
        <v>9</v>
      </c>
      <c r="P21" s="64"/>
      <c r="Q21" s="21"/>
      <c r="R21" s="21"/>
      <c r="S21" s="21"/>
      <c r="T21" s="21"/>
    </row>
    <row r="22" spans="2:20">
      <c r="B22" s="9">
        <v>61</v>
      </c>
      <c r="H22" s="21">
        <v>9</v>
      </c>
      <c r="I22" s="51">
        <v>1</v>
      </c>
      <c r="J22" s="51">
        <v>4</v>
      </c>
      <c r="K22" s="51">
        <v>4</v>
      </c>
      <c r="L22" s="51">
        <v>8</v>
      </c>
      <c r="M22" s="21"/>
      <c r="N22" s="21"/>
      <c r="O22" s="21"/>
      <c r="P22" s="21"/>
      <c r="Q22" s="21"/>
      <c r="R22" s="21"/>
      <c r="S22" s="21"/>
      <c r="T22" s="21"/>
    </row>
    <row r="23" spans="2:20">
      <c r="B23" s="9">
        <v>64</v>
      </c>
    </row>
    <row r="24" spans="2:20">
      <c r="B24" s="9">
        <v>65</v>
      </c>
    </row>
    <row r="25" spans="2:20">
      <c r="B25" s="9">
        <v>65</v>
      </c>
    </row>
    <row r="26" spans="2:20">
      <c r="B26" s="9">
        <v>65</v>
      </c>
    </row>
    <row r="27" spans="2:20">
      <c r="B27" s="9">
        <v>66</v>
      </c>
    </row>
    <row r="28" spans="2:20">
      <c r="B28" s="9">
        <v>66</v>
      </c>
    </row>
    <row r="29" spans="2:20">
      <c r="B29" s="9">
        <v>67</v>
      </c>
    </row>
    <row r="30" spans="2:20">
      <c r="B30" s="9">
        <v>68</v>
      </c>
    </row>
    <row r="31" spans="2:20">
      <c r="B31" s="9">
        <v>68</v>
      </c>
    </row>
    <row r="32" spans="2:20">
      <c r="B32" s="9">
        <v>69</v>
      </c>
    </row>
    <row r="33" spans="2:2">
      <c r="B33" s="59">
        <v>71</v>
      </c>
    </row>
    <row r="34" spans="2:2">
      <c r="B34" s="59">
        <v>73</v>
      </c>
    </row>
    <row r="35" spans="2:2">
      <c r="B35" s="59">
        <v>73</v>
      </c>
    </row>
    <row r="36" spans="2:2">
      <c r="B36" s="59">
        <v>74</v>
      </c>
    </row>
    <row r="37" spans="2:2">
      <c r="B37" s="59">
        <v>74</v>
      </c>
    </row>
    <row r="38" spans="2:2">
      <c r="B38" s="59">
        <v>76</v>
      </c>
    </row>
    <row r="39" spans="2:2">
      <c r="B39" s="59">
        <v>77</v>
      </c>
    </row>
    <row r="40" spans="2:2">
      <c r="B40" s="59">
        <v>77</v>
      </c>
    </row>
    <row r="41" spans="2:2">
      <c r="B41" s="59">
        <v>78</v>
      </c>
    </row>
    <row r="42" spans="2:2">
      <c r="B42" s="60">
        <v>80</v>
      </c>
    </row>
    <row r="43" spans="2:2">
      <c r="B43" s="60">
        <v>81</v>
      </c>
    </row>
    <row r="44" spans="2:2">
      <c r="B44" s="60">
        <v>84</v>
      </c>
    </row>
    <row r="45" spans="2:2">
      <c r="B45" s="60">
        <v>85</v>
      </c>
    </row>
    <row r="46" spans="2:2">
      <c r="B46" s="60">
        <v>85</v>
      </c>
    </row>
    <row r="47" spans="2:2">
      <c r="B47" s="60">
        <v>88</v>
      </c>
    </row>
    <row r="48" spans="2:2">
      <c r="B48" s="60">
        <v>89</v>
      </c>
    </row>
    <row r="49" spans="2:2">
      <c r="B49" s="65">
        <v>91</v>
      </c>
    </row>
    <row r="50" spans="2:2">
      <c r="B50" s="65">
        <v>94</v>
      </c>
    </row>
    <row r="51" spans="2:2">
      <c r="B51" s="65">
        <v>94</v>
      </c>
    </row>
    <row r="52" spans="2:2">
      <c r="B52" s="65">
        <v>98</v>
      </c>
    </row>
  </sheetData>
  <mergeCells count="3">
    <mergeCell ref="H13:T13"/>
    <mergeCell ref="I14:T14"/>
    <mergeCell ref="I15:T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Formulas</vt:lpstr>
      <vt:lpstr>Prova AC1</vt:lpstr>
      <vt:lpstr>Ramo e Folhas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home</cp:lastModifiedBy>
  <dcterms:created xsi:type="dcterms:W3CDTF">2021-03-12T22:45:56Z</dcterms:created>
  <dcterms:modified xsi:type="dcterms:W3CDTF">2021-04-09T23:39:09Z</dcterms:modified>
</cp:coreProperties>
</file>