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filterPrivacy="1"/>
  <xr:revisionPtr revIDLastSave="0" documentId="13_ncr:1_{36CAB13C-C292-4E4D-94AD-4D502938E272}" xr6:coauthVersionLast="46" xr6:coauthVersionMax="46" xr10:uidLastSave="{00000000-0000-0000-0000-000000000000}"/>
  <bookViews>
    <workbookView xWindow="-120" yWindow="-120" windowWidth="20730" windowHeight="11160" tabRatio="780" activeTab="1" xr2:uid="{00000000-000D-0000-FFFF-FFFF00000000}"/>
  </bookViews>
  <sheets>
    <sheet name="Binomial" sheetId="11" r:id="rId1"/>
    <sheet name="Poisson" sheetId="12" r:id="rId2"/>
    <sheet name="Tabela Normal (A)" sheetId="1" r:id="rId3"/>
    <sheet name="Tabela Normal (B)" sheetId="10" r:id="rId4"/>
    <sheet name="Tabela Normal (C)" sheetId="3" r:id="rId5"/>
    <sheet name="Normal Inversa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6" i="12" l="1"/>
  <c r="H15" i="12"/>
  <c r="H108" i="11"/>
  <c r="I108" i="11"/>
  <c r="J108" i="11" s="1"/>
  <c r="H109" i="11"/>
  <c r="I109" i="11"/>
  <c r="J109" i="11" s="1"/>
  <c r="H110" i="11"/>
  <c r="I110" i="11"/>
  <c r="J110" i="11" s="1"/>
  <c r="H111" i="11"/>
  <c r="I111" i="11"/>
  <c r="J111" i="11" s="1"/>
  <c r="H112" i="11"/>
  <c r="I112" i="11"/>
  <c r="J112" i="11"/>
  <c r="H113" i="11"/>
  <c r="I113" i="11"/>
  <c r="J113" i="11"/>
  <c r="H114" i="11"/>
  <c r="I114" i="11"/>
  <c r="J114" i="11" s="1"/>
  <c r="H115" i="11"/>
  <c r="I115" i="11"/>
  <c r="J115" i="11"/>
  <c r="H116" i="11"/>
  <c r="I116" i="11"/>
  <c r="J116" i="11" s="1"/>
  <c r="H87" i="11"/>
  <c r="I87" i="11"/>
  <c r="J87" i="11" s="1"/>
  <c r="H88" i="11"/>
  <c r="I88" i="11"/>
  <c r="J88" i="11" s="1"/>
  <c r="H89" i="11"/>
  <c r="I89" i="11"/>
  <c r="J89" i="11" s="1"/>
  <c r="H90" i="11"/>
  <c r="I90" i="11"/>
  <c r="J90" i="11" s="1"/>
  <c r="H91" i="11"/>
  <c r="I91" i="11"/>
  <c r="J91" i="11"/>
  <c r="H92" i="11"/>
  <c r="I92" i="11"/>
  <c r="J92" i="11"/>
  <c r="H93" i="11"/>
  <c r="I93" i="11"/>
  <c r="J93" i="11"/>
  <c r="H94" i="11"/>
  <c r="I94" i="11"/>
  <c r="J94" i="11"/>
  <c r="H95" i="11"/>
  <c r="I95" i="11"/>
  <c r="J95" i="11" s="1"/>
  <c r="H96" i="11"/>
  <c r="I96" i="11"/>
  <c r="J96" i="11" s="1"/>
  <c r="H97" i="11"/>
  <c r="I97" i="11"/>
  <c r="J97" i="11" s="1"/>
  <c r="H98" i="11"/>
  <c r="I98" i="11"/>
  <c r="J98" i="11" s="1"/>
  <c r="H99" i="11"/>
  <c r="I99" i="11"/>
  <c r="J99" i="11"/>
  <c r="H100" i="11"/>
  <c r="I100" i="11"/>
  <c r="J100" i="11"/>
  <c r="H101" i="11"/>
  <c r="I101" i="11"/>
  <c r="J101" i="11"/>
  <c r="H102" i="11"/>
  <c r="I102" i="11"/>
  <c r="J102" i="11" s="1"/>
  <c r="H103" i="11"/>
  <c r="I103" i="11"/>
  <c r="J103" i="11" s="1"/>
  <c r="H104" i="11"/>
  <c r="I104" i="11"/>
  <c r="J104" i="11" s="1"/>
  <c r="H105" i="11"/>
  <c r="I105" i="11"/>
  <c r="J105" i="11" s="1"/>
  <c r="H106" i="11"/>
  <c r="I106" i="11"/>
  <c r="J106" i="11" s="1"/>
  <c r="H107" i="11"/>
  <c r="I107" i="11"/>
  <c r="J107" i="11"/>
  <c r="H49" i="11"/>
  <c r="I49" i="11"/>
  <c r="J49" i="11" s="1"/>
  <c r="H50" i="11"/>
  <c r="I50" i="11"/>
  <c r="J50" i="11" s="1"/>
  <c r="H51" i="11"/>
  <c r="I51" i="11"/>
  <c r="J51" i="11" s="1"/>
  <c r="H52" i="11"/>
  <c r="I52" i="11"/>
  <c r="J52" i="11" s="1"/>
  <c r="H53" i="11"/>
  <c r="I53" i="11"/>
  <c r="J53" i="11" s="1"/>
  <c r="H54" i="11"/>
  <c r="I54" i="11"/>
  <c r="J54" i="11"/>
  <c r="H55" i="11"/>
  <c r="I55" i="11"/>
  <c r="J55" i="11"/>
  <c r="H56" i="11"/>
  <c r="I56" i="11"/>
  <c r="J56" i="11"/>
  <c r="H57" i="11"/>
  <c r="I57" i="11"/>
  <c r="J57" i="11" s="1"/>
  <c r="H58" i="11"/>
  <c r="I58" i="11"/>
  <c r="J58" i="11" s="1"/>
  <c r="H59" i="11"/>
  <c r="I59" i="11"/>
  <c r="J59" i="11" s="1"/>
  <c r="H60" i="11"/>
  <c r="I60" i="11"/>
  <c r="J60" i="11"/>
  <c r="H61" i="11"/>
  <c r="I61" i="11"/>
  <c r="J61" i="11" s="1"/>
  <c r="H62" i="11"/>
  <c r="I62" i="11"/>
  <c r="J62" i="11"/>
  <c r="H63" i="11"/>
  <c r="I63" i="11"/>
  <c r="J63" i="11"/>
  <c r="H64" i="11"/>
  <c r="I64" i="11"/>
  <c r="J64" i="11"/>
  <c r="H65" i="11"/>
  <c r="I65" i="11"/>
  <c r="J65" i="11" s="1"/>
  <c r="H66" i="11"/>
  <c r="I66" i="11"/>
  <c r="J66" i="11" s="1"/>
  <c r="H67" i="11"/>
  <c r="I67" i="11"/>
  <c r="J67" i="11" s="1"/>
  <c r="H68" i="11"/>
  <c r="I68" i="11"/>
  <c r="J68" i="11"/>
  <c r="H69" i="11"/>
  <c r="I69" i="11"/>
  <c r="J69" i="11" s="1"/>
  <c r="H70" i="11"/>
  <c r="I70" i="11"/>
  <c r="J70" i="11"/>
  <c r="H71" i="11"/>
  <c r="I71" i="11"/>
  <c r="J71" i="11"/>
  <c r="H72" i="11"/>
  <c r="I72" i="11"/>
  <c r="J72" i="11"/>
  <c r="H73" i="11"/>
  <c r="I73" i="11"/>
  <c r="J73" i="11" s="1"/>
  <c r="H74" i="11"/>
  <c r="I74" i="11"/>
  <c r="J74" i="11" s="1"/>
  <c r="H75" i="11"/>
  <c r="I75" i="11"/>
  <c r="J75" i="11" s="1"/>
  <c r="H76" i="11"/>
  <c r="I76" i="11"/>
  <c r="J76" i="11"/>
  <c r="H77" i="11"/>
  <c r="I77" i="11"/>
  <c r="J77" i="11" s="1"/>
  <c r="H78" i="11"/>
  <c r="I78" i="11"/>
  <c r="J78" i="11"/>
  <c r="H79" i="11"/>
  <c r="I79" i="11"/>
  <c r="J79" i="11"/>
  <c r="H80" i="11"/>
  <c r="I80" i="11"/>
  <c r="J80" i="11"/>
  <c r="H81" i="11"/>
  <c r="I81" i="11"/>
  <c r="J81" i="11" s="1"/>
  <c r="H82" i="11"/>
  <c r="I82" i="11"/>
  <c r="J82" i="11"/>
  <c r="H83" i="11"/>
  <c r="I83" i="11"/>
  <c r="J83" i="11" s="1"/>
  <c r="H84" i="11"/>
  <c r="I84" i="11"/>
  <c r="J84" i="11"/>
  <c r="H85" i="11"/>
  <c r="I85" i="11"/>
  <c r="J85" i="11" s="1"/>
  <c r="H86" i="11"/>
  <c r="I86" i="11"/>
  <c r="J86" i="11"/>
  <c r="H38" i="11"/>
  <c r="I38" i="11"/>
  <c r="J38" i="11" s="1"/>
  <c r="H39" i="11"/>
  <c r="I39" i="11"/>
  <c r="J39" i="11"/>
  <c r="H40" i="11"/>
  <c r="I40" i="11"/>
  <c r="J40" i="11" s="1"/>
  <c r="H41" i="11"/>
  <c r="I41" i="11"/>
  <c r="J41" i="11" s="1"/>
  <c r="H42" i="11"/>
  <c r="I42" i="11"/>
  <c r="J42" i="11"/>
  <c r="H43" i="11"/>
  <c r="I43" i="11"/>
  <c r="J43" i="11"/>
  <c r="H44" i="11"/>
  <c r="I44" i="11"/>
  <c r="J44" i="11"/>
  <c r="H45" i="11"/>
  <c r="I45" i="11"/>
  <c r="J45" i="11"/>
  <c r="H46" i="11"/>
  <c r="I46" i="11"/>
  <c r="J46" i="11" s="1"/>
  <c r="H47" i="11"/>
  <c r="I47" i="11"/>
  <c r="J47" i="11"/>
  <c r="H48" i="11"/>
  <c r="I48" i="11"/>
  <c r="J48" i="11" s="1"/>
  <c r="H36" i="11"/>
  <c r="I36" i="11"/>
  <c r="J36" i="11" s="1"/>
  <c r="H37" i="11"/>
  <c r="I37" i="11"/>
  <c r="J37" i="11" s="1"/>
  <c r="H31" i="11"/>
  <c r="I31" i="11"/>
  <c r="J31" i="11" s="1"/>
  <c r="H32" i="11"/>
  <c r="I32" i="11"/>
  <c r="J32" i="11" s="1"/>
  <c r="H33" i="11"/>
  <c r="I33" i="11"/>
  <c r="J33" i="11" s="1"/>
  <c r="H34" i="11"/>
  <c r="I34" i="11"/>
  <c r="J34" i="11" s="1"/>
  <c r="H35" i="11"/>
  <c r="I35" i="11"/>
  <c r="J35" i="11" s="1"/>
  <c r="E34" i="4"/>
  <c r="E35" i="4"/>
  <c r="E36" i="4"/>
  <c r="E37" i="4"/>
  <c r="E38" i="4"/>
  <c r="E39" i="4"/>
  <c r="E40" i="4"/>
  <c r="E21" i="4"/>
  <c r="E22" i="4"/>
  <c r="E23" i="4"/>
  <c r="E24" i="4"/>
  <c r="E25" i="4"/>
  <c r="E26" i="4"/>
  <c r="E27" i="4"/>
  <c r="E28" i="4"/>
  <c r="E29" i="4"/>
  <c r="E30" i="4"/>
  <c r="E20" i="4"/>
  <c r="E34" i="3"/>
  <c r="F34" i="3"/>
  <c r="G34" i="3"/>
  <c r="H34" i="3"/>
  <c r="I34" i="3"/>
  <c r="J34" i="3"/>
  <c r="K34" i="3"/>
  <c r="L34" i="3"/>
  <c r="M34" i="3"/>
  <c r="E35" i="3"/>
  <c r="F35" i="3"/>
  <c r="G35" i="3"/>
  <c r="H35" i="3"/>
  <c r="I35" i="3"/>
  <c r="J35" i="3"/>
  <c r="K35" i="3"/>
  <c r="L35" i="3"/>
  <c r="M35" i="3"/>
  <c r="E36" i="3"/>
  <c r="F36" i="3"/>
  <c r="G36" i="3"/>
  <c r="H36" i="3"/>
  <c r="I36" i="3"/>
  <c r="J36" i="3"/>
  <c r="K36" i="3"/>
  <c r="L36" i="3"/>
  <c r="M36" i="3"/>
  <c r="E37" i="3"/>
  <c r="F37" i="3"/>
  <c r="G37" i="3"/>
  <c r="H37" i="3"/>
  <c r="I37" i="3"/>
  <c r="J37" i="3"/>
  <c r="K37" i="3"/>
  <c r="L37" i="3"/>
  <c r="M37" i="3"/>
  <c r="E38" i="3"/>
  <c r="F38" i="3"/>
  <c r="G38" i="3"/>
  <c r="H38" i="3"/>
  <c r="I38" i="3"/>
  <c r="J38" i="3"/>
  <c r="K38" i="3"/>
  <c r="L38" i="3"/>
  <c r="M38" i="3"/>
  <c r="E39" i="3"/>
  <c r="F39" i="3"/>
  <c r="G39" i="3"/>
  <c r="H39" i="3"/>
  <c r="I39" i="3"/>
  <c r="J39" i="3"/>
  <c r="K39" i="3"/>
  <c r="L39" i="3"/>
  <c r="M39" i="3"/>
  <c r="E40" i="3"/>
  <c r="F40" i="3"/>
  <c r="G40" i="3"/>
  <c r="H40" i="3"/>
  <c r="I40" i="3"/>
  <c r="J40" i="3"/>
  <c r="K40" i="3"/>
  <c r="L40" i="3"/>
  <c r="M40" i="3"/>
  <c r="E41" i="3"/>
  <c r="F41" i="3"/>
  <c r="G41" i="3"/>
  <c r="H41" i="3"/>
  <c r="I41" i="3"/>
  <c r="J41" i="3"/>
  <c r="K41" i="3"/>
  <c r="L41" i="3"/>
  <c r="M41" i="3"/>
  <c r="E42" i="3"/>
  <c r="F42" i="3"/>
  <c r="G42" i="3"/>
  <c r="H42" i="3"/>
  <c r="I42" i="3"/>
  <c r="J42" i="3"/>
  <c r="K42" i="3"/>
  <c r="L42" i="3"/>
  <c r="M42" i="3"/>
  <c r="E43" i="3"/>
  <c r="F43" i="3"/>
  <c r="G43" i="3"/>
  <c r="H43" i="3"/>
  <c r="I43" i="3"/>
  <c r="J43" i="3"/>
  <c r="K43" i="3"/>
  <c r="L43" i="3"/>
  <c r="M43" i="3"/>
  <c r="E44" i="3"/>
  <c r="F44" i="3"/>
  <c r="G44" i="3"/>
  <c r="H44" i="3"/>
  <c r="I44" i="3"/>
  <c r="J44" i="3"/>
  <c r="K44" i="3"/>
  <c r="L44" i="3"/>
  <c r="M44" i="3"/>
  <c r="E45" i="3"/>
  <c r="F45" i="3"/>
  <c r="G45" i="3"/>
  <c r="H45" i="3"/>
  <c r="I45" i="3"/>
  <c r="J45" i="3"/>
  <c r="K45" i="3"/>
  <c r="L45" i="3"/>
  <c r="M45" i="3"/>
  <c r="E46" i="3"/>
  <c r="F46" i="3"/>
  <c r="G46" i="3"/>
  <c r="H46" i="3"/>
  <c r="I46" i="3"/>
  <c r="J46" i="3"/>
  <c r="K46" i="3"/>
  <c r="L46" i="3"/>
  <c r="M46" i="3"/>
  <c r="D35" i="3"/>
  <c r="D36" i="3"/>
  <c r="D37" i="3"/>
  <c r="D38" i="3"/>
  <c r="D39" i="3"/>
  <c r="D40" i="3"/>
  <c r="D41" i="3"/>
  <c r="D42" i="3"/>
  <c r="D43" i="3"/>
  <c r="D44" i="3"/>
  <c r="D45" i="3"/>
  <c r="D46" i="3"/>
  <c r="D34" i="3"/>
  <c r="E18" i="3"/>
  <c r="F18" i="3"/>
  <c r="G18" i="3"/>
  <c r="H18" i="3"/>
  <c r="I18" i="3"/>
  <c r="J18" i="3"/>
  <c r="K18" i="3"/>
  <c r="L18" i="3"/>
  <c r="M18" i="3"/>
  <c r="E19" i="3"/>
  <c r="F19" i="3"/>
  <c r="G19" i="3"/>
  <c r="H19" i="3"/>
  <c r="I19" i="3"/>
  <c r="J19" i="3"/>
  <c r="K19" i="3"/>
  <c r="L19" i="3"/>
  <c r="M19" i="3"/>
  <c r="E20" i="3"/>
  <c r="F20" i="3"/>
  <c r="G20" i="3"/>
  <c r="H20" i="3"/>
  <c r="I20" i="3"/>
  <c r="J20" i="3"/>
  <c r="K20" i="3"/>
  <c r="L20" i="3"/>
  <c r="M20" i="3"/>
  <c r="E21" i="3"/>
  <c r="F21" i="3"/>
  <c r="G21" i="3"/>
  <c r="H21" i="3"/>
  <c r="I21" i="3"/>
  <c r="J21" i="3"/>
  <c r="K21" i="3"/>
  <c r="L21" i="3"/>
  <c r="M21" i="3"/>
  <c r="E22" i="3"/>
  <c r="F22" i="3"/>
  <c r="G22" i="3"/>
  <c r="H22" i="3"/>
  <c r="I22" i="3"/>
  <c r="J22" i="3"/>
  <c r="K22" i="3"/>
  <c r="L22" i="3"/>
  <c r="M22" i="3"/>
  <c r="E23" i="3"/>
  <c r="F23" i="3"/>
  <c r="G23" i="3"/>
  <c r="H23" i="3"/>
  <c r="I23" i="3"/>
  <c r="J23" i="3"/>
  <c r="K23" i="3"/>
  <c r="L23" i="3"/>
  <c r="M23" i="3"/>
  <c r="E24" i="3"/>
  <c r="F24" i="3"/>
  <c r="G24" i="3"/>
  <c r="H24" i="3"/>
  <c r="I24" i="3"/>
  <c r="J24" i="3"/>
  <c r="K24" i="3"/>
  <c r="L24" i="3"/>
  <c r="M24" i="3"/>
  <c r="E25" i="3"/>
  <c r="F25" i="3"/>
  <c r="G25" i="3"/>
  <c r="H25" i="3"/>
  <c r="I25" i="3"/>
  <c r="J25" i="3"/>
  <c r="K25" i="3"/>
  <c r="L25" i="3"/>
  <c r="M25" i="3"/>
  <c r="E26" i="3"/>
  <c r="F26" i="3"/>
  <c r="G26" i="3"/>
  <c r="H26" i="3"/>
  <c r="I26" i="3"/>
  <c r="J26" i="3"/>
  <c r="K26" i="3"/>
  <c r="L26" i="3"/>
  <c r="M26" i="3"/>
  <c r="E27" i="3"/>
  <c r="F27" i="3"/>
  <c r="G27" i="3"/>
  <c r="H27" i="3"/>
  <c r="I27" i="3"/>
  <c r="J27" i="3"/>
  <c r="K27" i="3"/>
  <c r="L27" i="3"/>
  <c r="M27" i="3"/>
  <c r="E28" i="3"/>
  <c r="F28" i="3"/>
  <c r="G28" i="3"/>
  <c r="H28" i="3"/>
  <c r="I28" i="3"/>
  <c r="J28" i="3"/>
  <c r="K28" i="3"/>
  <c r="L28" i="3"/>
  <c r="M28" i="3"/>
  <c r="E29" i="3"/>
  <c r="F29" i="3"/>
  <c r="G29" i="3"/>
  <c r="H29" i="3"/>
  <c r="I29" i="3"/>
  <c r="J29" i="3"/>
  <c r="K29" i="3"/>
  <c r="L29" i="3"/>
  <c r="M29" i="3"/>
  <c r="E30" i="3"/>
  <c r="F30" i="3"/>
  <c r="G30" i="3"/>
  <c r="H30" i="3"/>
  <c r="I30" i="3"/>
  <c r="J30" i="3"/>
  <c r="K30" i="3"/>
  <c r="L30" i="3"/>
  <c r="M30" i="3"/>
  <c r="D19" i="3"/>
  <c r="D20" i="3"/>
  <c r="D21" i="3"/>
  <c r="D22" i="3"/>
  <c r="D23" i="3"/>
  <c r="D24" i="3"/>
  <c r="D25" i="3"/>
  <c r="D26" i="3"/>
  <c r="D27" i="3"/>
  <c r="D28" i="3"/>
  <c r="D29" i="3"/>
  <c r="D30" i="3"/>
  <c r="D18" i="3"/>
  <c r="D37" i="10"/>
  <c r="E37" i="10"/>
  <c r="F37" i="10"/>
  <c r="G37" i="10"/>
  <c r="H37" i="10"/>
  <c r="I37" i="10"/>
  <c r="J37" i="10"/>
  <c r="K37" i="10"/>
  <c r="L37" i="10"/>
  <c r="M37" i="10"/>
  <c r="D38" i="10"/>
  <c r="E38" i="10"/>
  <c r="F38" i="10"/>
  <c r="G38" i="10"/>
  <c r="H38" i="10"/>
  <c r="I38" i="10"/>
  <c r="J38" i="10"/>
  <c r="K38" i="10"/>
  <c r="L38" i="10"/>
  <c r="M38" i="10"/>
  <c r="D39" i="10"/>
  <c r="E39" i="10"/>
  <c r="F39" i="10"/>
  <c r="G39" i="10"/>
  <c r="H39" i="10"/>
  <c r="I39" i="10"/>
  <c r="J39" i="10"/>
  <c r="K39" i="10"/>
  <c r="L39" i="10"/>
  <c r="M39" i="10"/>
  <c r="D40" i="10"/>
  <c r="E40" i="10"/>
  <c r="F40" i="10"/>
  <c r="G40" i="10"/>
  <c r="H40" i="10"/>
  <c r="I40" i="10"/>
  <c r="J40" i="10"/>
  <c r="K40" i="10"/>
  <c r="L40" i="10"/>
  <c r="M40" i="10"/>
  <c r="D41" i="10"/>
  <c r="E41" i="10"/>
  <c r="F41" i="10"/>
  <c r="G41" i="10"/>
  <c r="H41" i="10"/>
  <c r="I41" i="10"/>
  <c r="J41" i="10"/>
  <c r="K41" i="10"/>
  <c r="L41" i="10"/>
  <c r="M41" i="10"/>
  <c r="D42" i="10"/>
  <c r="E42" i="10"/>
  <c r="F42" i="10"/>
  <c r="G42" i="10"/>
  <c r="H42" i="10"/>
  <c r="I42" i="10"/>
  <c r="J42" i="10"/>
  <c r="K42" i="10"/>
  <c r="L42" i="10"/>
  <c r="M42" i="10"/>
  <c r="D43" i="10"/>
  <c r="E43" i="10"/>
  <c r="F43" i="10"/>
  <c r="G43" i="10"/>
  <c r="H43" i="10"/>
  <c r="I43" i="10"/>
  <c r="J43" i="10"/>
  <c r="K43" i="10"/>
  <c r="L43" i="10"/>
  <c r="M43" i="10"/>
  <c r="D44" i="10"/>
  <c r="E44" i="10"/>
  <c r="F44" i="10"/>
  <c r="G44" i="10"/>
  <c r="H44" i="10"/>
  <c r="I44" i="10"/>
  <c r="J44" i="10"/>
  <c r="K44" i="10"/>
  <c r="L44" i="10"/>
  <c r="M44" i="10"/>
  <c r="D45" i="10"/>
  <c r="E45" i="10"/>
  <c r="F45" i="10"/>
  <c r="G45" i="10"/>
  <c r="H45" i="10"/>
  <c r="I45" i="10"/>
  <c r="J45" i="10"/>
  <c r="K45" i="10"/>
  <c r="L45" i="10"/>
  <c r="M45" i="10"/>
  <c r="D46" i="10"/>
  <c r="E46" i="10"/>
  <c r="F46" i="10"/>
  <c r="G46" i="10"/>
  <c r="H46" i="10"/>
  <c r="I46" i="10"/>
  <c r="J46" i="10"/>
  <c r="K46" i="10"/>
  <c r="L46" i="10"/>
  <c r="M46" i="10"/>
  <c r="D47" i="10"/>
  <c r="E47" i="10"/>
  <c r="F47" i="10"/>
  <c r="G47" i="10"/>
  <c r="H47" i="10"/>
  <c r="I47" i="10"/>
  <c r="J47" i="10"/>
  <c r="K47" i="10"/>
  <c r="L47" i="10"/>
  <c r="M47" i="10"/>
  <c r="D48" i="10"/>
  <c r="E48" i="10"/>
  <c r="F48" i="10"/>
  <c r="G48" i="10"/>
  <c r="H48" i="10"/>
  <c r="I48" i="10"/>
  <c r="J48" i="10"/>
  <c r="K48" i="10"/>
  <c r="L48" i="10"/>
  <c r="M48" i="10"/>
  <c r="E36" i="10"/>
  <c r="F36" i="10"/>
  <c r="G36" i="10"/>
  <c r="H36" i="10"/>
  <c r="I36" i="10"/>
  <c r="J36" i="10"/>
  <c r="K36" i="10"/>
  <c r="L36" i="10"/>
  <c r="M36" i="10"/>
  <c r="D36" i="10"/>
  <c r="E20" i="10"/>
  <c r="F20" i="10"/>
  <c r="G20" i="10"/>
  <c r="H20" i="10"/>
  <c r="I20" i="10"/>
  <c r="J20" i="10"/>
  <c r="K20" i="10"/>
  <c r="L20" i="10"/>
  <c r="M20" i="10"/>
  <c r="E21" i="10"/>
  <c r="F21" i="10"/>
  <c r="G21" i="10"/>
  <c r="H21" i="10"/>
  <c r="I21" i="10"/>
  <c r="J21" i="10"/>
  <c r="K21" i="10"/>
  <c r="L21" i="10"/>
  <c r="M21" i="10"/>
  <c r="E22" i="10"/>
  <c r="F22" i="10"/>
  <c r="G22" i="10"/>
  <c r="H22" i="10"/>
  <c r="I22" i="10"/>
  <c r="J22" i="10"/>
  <c r="K22" i="10"/>
  <c r="L22" i="10"/>
  <c r="M22" i="10"/>
  <c r="E23" i="10"/>
  <c r="F23" i="10"/>
  <c r="G23" i="10"/>
  <c r="H23" i="10"/>
  <c r="I23" i="10"/>
  <c r="J23" i="10"/>
  <c r="K23" i="10"/>
  <c r="L23" i="10"/>
  <c r="M23" i="10"/>
  <c r="E24" i="10"/>
  <c r="F24" i="10"/>
  <c r="G24" i="10"/>
  <c r="H24" i="10"/>
  <c r="I24" i="10"/>
  <c r="J24" i="10"/>
  <c r="K24" i="10"/>
  <c r="L24" i="10"/>
  <c r="M24" i="10"/>
  <c r="E25" i="10"/>
  <c r="F25" i="10"/>
  <c r="G25" i="10"/>
  <c r="H25" i="10"/>
  <c r="I25" i="10"/>
  <c r="J25" i="10"/>
  <c r="K25" i="10"/>
  <c r="L25" i="10"/>
  <c r="M25" i="10"/>
  <c r="E26" i="10"/>
  <c r="F26" i="10"/>
  <c r="G26" i="10"/>
  <c r="H26" i="10"/>
  <c r="I26" i="10"/>
  <c r="J26" i="10"/>
  <c r="K26" i="10"/>
  <c r="L26" i="10"/>
  <c r="M26" i="10"/>
  <c r="E27" i="10"/>
  <c r="F27" i="10"/>
  <c r="G27" i="10"/>
  <c r="H27" i="10"/>
  <c r="I27" i="10"/>
  <c r="J27" i="10"/>
  <c r="K27" i="10"/>
  <c r="L27" i="10"/>
  <c r="M27" i="10"/>
  <c r="E28" i="10"/>
  <c r="F28" i="10"/>
  <c r="G28" i="10"/>
  <c r="H28" i="10"/>
  <c r="I28" i="10"/>
  <c r="J28" i="10"/>
  <c r="K28" i="10"/>
  <c r="L28" i="10"/>
  <c r="M28" i="10"/>
  <c r="E29" i="10"/>
  <c r="F29" i="10"/>
  <c r="G29" i="10"/>
  <c r="H29" i="10"/>
  <c r="I29" i="10"/>
  <c r="J29" i="10"/>
  <c r="K29" i="10"/>
  <c r="L29" i="10"/>
  <c r="M29" i="10"/>
  <c r="E30" i="10"/>
  <c r="F30" i="10"/>
  <c r="G30" i="10"/>
  <c r="H30" i="10"/>
  <c r="I30" i="10"/>
  <c r="J30" i="10"/>
  <c r="K30" i="10"/>
  <c r="L30" i="10"/>
  <c r="M30" i="10"/>
  <c r="E31" i="10"/>
  <c r="F31" i="10"/>
  <c r="G31" i="10"/>
  <c r="H31" i="10"/>
  <c r="I31" i="10"/>
  <c r="J31" i="10"/>
  <c r="K31" i="10"/>
  <c r="L31" i="10"/>
  <c r="M31" i="10"/>
  <c r="E32" i="10"/>
  <c r="F32" i="10"/>
  <c r="G32" i="10"/>
  <c r="H32" i="10"/>
  <c r="I32" i="10"/>
  <c r="J32" i="10"/>
  <c r="K32" i="10"/>
  <c r="L32" i="10"/>
  <c r="M32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20" i="10"/>
  <c r="E32" i="1"/>
  <c r="E33" i="1"/>
  <c r="E34" i="1"/>
  <c r="E35" i="1"/>
  <c r="E36" i="1"/>
  <c r="E31" i="1"/>
  <c r="E22" i="1"/>
  <c r="E23" i="1"/>
  <c r="E24" i="1"/>
  <c r="E25" i="1"/>
  <c r="E26" i="1"/>
  <c r="E21" i="1"/>
  <c r="H14" i="12"/>
  <c r="M17" i="12" s="1"/>
  <c r="N17" i="12" s="1"/>
  <c r="C7" i="12"/>
  <c r="E15" i="12" s="1"/>
  <c r="I17" i="11"/>
  <c r="J17" i="11" s="1"/>
  <c r="I18" i="11"/>
  <c r="J18" i="11" s="1"/>
  <c r="I19" i="11"/>
  <c r="J19" i="11" s="1"/>
  <c r="I20" i="11"/>
  <c r="J20" i="11" s="1"/>
  <c r="I21" i="11"/>
  <c r="J21" i="11" s="1"/>
  <c r="I22" i="11"/>
  <c r="J22" i="11" s="1"/>
  <c r="I23" i="11"/>
  <c r="J23" i="11" s="1"/>
  <c r="I24" i="11"/>
  <c r="J24" i="11" s="1"/>
  <c r="I25" i="11"/>
  <c r="J25" i="11" s="1"/>
  <c r="I26" i="11"/>
  <c r="J26" i="11" s="1"/>
  <c r="I27" i="11"/>
  <c r="J27" i="11" s="1"/>
  <c r="I28" i="11"/>
  <c r="J28" i="11" s="1"/>
  <c r="I29" i="11"/>
  <c r="J29" i="11" s="1"/>
  <c r="I30" i="11"/>
  <c r="J30" i="11" s="1"/>
  <c r="I16" i="11"/>
  <c r="J16" i="11" s="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16" i="11"/>
  <c r="E13" i="11"/>
  <c r="E14" i="11"/>
  <c r="E15" i="11"/>
  <c r="E16" i="11"/>
  <c r="E17" i="11"/>
  <c r="E18" i="11"/>
  <c r="E19" i="11"/>
  <c r="E20" i="11"/>
  <c r="E21" i="11"/>
  <c r="E22" i="11"/>
  <c r="E23" i="11"/>
  <c r="E12" i="11"/>
  <c r="C13" i="11"/>
  <c r="C14" i="11"/>
  <c r="C15" i="11"/>
  <c r="C16" i="11"/>
  <c r="C17" i="11"/>
  <c r="C18" i="11"/>
  <c r="C19" i="11"/>
  <c r="C20" i="11"/>
  <c r="C21" i="11"/>
  <c r="C22" i="11"/>
  <c r="C23" i="11"/>
  <c r="C12" i="11"/>
  <c r="D12" i="11" s="1"/>
  <c r="D13" i="11" s="1"/>
  <c r="D14" i="11" s="1"/>
  <c r="D15" i="11" s="1"/>
  <c r="D16" i="11" s="1"/>
  <c r="D17" i="11" l="1"/>
  <c r="D18" i="11" s="1"/>
  <c r="D19" i="11" s="1"/>
  <c r="D20" i="11" s="1"/>
  <c r="D21" i="11" s="1"/>
  <c r="D22" i="11" s="1"/>
  <c r="D23" i="11" s="1"/>
  <c r="K29" i="12"/>
  <c r="K21" i="12"/>
  <c r="K13" i="12"/>
  <c r="M32" i="12"/>
  <c r="N32" i="12" s="1"/>
  <c r="M24" i="12"/>
  <c r="N24" i="12" s="1"/>
  <c r="M16" i="12"/>
  <c r="N16" i="12" s="1"/>
  <c r="K28" i="12"/>
  <c r="K20" i="12"/>
  <c r="M31" i="12"/>
  <c r="N31" i="12" s="1"/>
  <c r="M23" i="12"/>
  <c r="N23" i="12" s="1"/>
  <c r="M15" i="12"/>
  <c r="N15" i="12" s="1"/>
  <c r="K27" i="12"/>
  <c r="K19" i="12"/>
  <c r="M30" i="12"/>
  <c r="N30" i="12" s="1"/>
  <c r="M22" i="12"/>
  <c r="N22" i="12" s="1"/>
  <c r="M14" i="12"/>
  <c r="N14" i="12" s="1"/>
  <c r="K26" i="12"/>
  <c r="K18" i="12"/>
  <c r="M29" i="12"/>
  <c r="N29" i="12" s="1"/>
  <c r="M21" i="12"/>
  <c r="N21" i="12" s="1"/>
  <c r="M13" i="12"/>
  <c r="N13" i="12" s="1"/>
  <c r="K12" i="12"/>
  <c r="L12" i="12" s="1"/>
  <c r="K25" i="12"/>
  <c r="K17" i="12"/>
  <c r="M28" i="12"/>
  <c r="N28" i="12" s="1"/>
  <c r="M20" i="12"/>
  <c r="N20" i="12" s="1"/>
  <c r="K32" i="12"/>
  <c r="K24" i="12"/>
  <c r="K16" i="12"/>
  <c r="M27" i="12"/>
  <c r="N27" i="12" s="1"/>
  <c r="M19" i="12"/>
  <c r="N19" i="12" s="1"/>
  <c r="K31" i="12"/>
  <c r="K23" i="12"/>
  <c r="K15" i="12"/>
  <c r="M26" i="12"/>
  <c r="N26" i="12" s="1"/>
  <c r="M18" i="12"/>
  <c r="N18" i="12" s="1"/>
  <c r="K30" i="12"/>
  <c r="K22" i="12"/>
  <c r="K14" i="12"/>
  <c r="M12" i="12"/>
  <c r="N12" i="12" s="1"/>
  <c r="M25" i="12"/>
  <c r="N25" i="12" s="1"/>
  <c r="E21" i="12"/>
  <c r="E14" i="12"/>
  <c r="E13" i="12"/>
  <c r="C12" i="12"/>
  <c r="D12" i="12" s="1"/>
  <c r="C23" i="12"/>
  <c r="C16" i="12"/>
  <c r="C15" i="12"/>
  <c r="E22" i="12"/>
  <c r="C22" i="12"/>
  <c r="E20" i="12"/>
  <c r="C19" i="12"/>
  <c r="E17" i="12"/>
  <c r="C14" i="12"/>
  <c r="E12" i="12"/>
  <c r="C21" i="12"/>
  <c r="C13" i="12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E19" i="12"/>
  <c r="C20" i="12"/>
  <c r="E18" i="12"/>
  <c r="C18" i="12"/>
  <c r="E16" i="12"/>
  <c r="C17" i="12"/>
  <c r="E23" i="12"/>
  <c r="L13" i="12" l="1"/>
  <c r="L14" i="12" s="1"/>
  <c r="L15" i="12" s="1"/>
  <c r="L16" i="12" s="1"/>
  <c r="L17" i="12" s="1"/>
  <c r="L18" i="12" s="1"/>
  <c r="L19" i="12" s="1"/>
  <c r="L20" i="12" s="1"/>
  <c r="L21" i="12" s="1"/>
  <c r="L22" i="12" s="1"/>
  <c r="L23" i="12" s="1"/>
  <c r="L24" i="12" s="1"/>
  <c r="L25" i="12" s="1"/>
  <c r="L26" i="12" s="1"/>
  <c r="L27" i="12" s="1"/>
  <c r="L28" i="12" s="1"/>
  <c r="L29" i="12" s="1"/>
  <c r="L30" i="12" s="1"/>
  <c r="L31" i="12" s="1"/>
  <c r="L32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J17" authorId="0" shapeId="0" xr:uid="{1B24ACC2-A872-45B4-98EC-792315F2D5FC}">
      <text>
        <r>
          <rPr>
            <sz val="16"/>
            <color indexed="81"/>
            <rFont val="Segoe UI"/>
            <family val="2"/>
          </rPr>
          <t>Item D</t>
        </r>
      </text>
    </comment>
    <comment ref="I26" authorId="0" shapeId="0" xr:uid="{5B3AC30F-B817-4E69-B3DA-FC1896142BDA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Item F
</t>
        </r>
      </text>
    </comment>
    <comment ref="J26" authorId="0" shapeId="0" xr:uid="{5CAAF792-DADE-4C2D-99A4-D23918858E0A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Item C
</t>
        </r>
      </text>
    </comment>
    <comment ref="H27" authorId="0" shapeId="0" xr:uid="{A385F02C-7B1D-476A-87DD-38736941DAA9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item A
</t>
        </r>
      </text>
    </comment>
    <comment ref="I27" authorId="0" shapeId="0" xr:uid="{9797396C-29DD-4053-9BCF-B42AF12FDD9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Item B</t>
        </r>
      </text>
    </comment>
    <comment ref="J27" authorId="0" shapeId="0" xr:uid="{99D0A455-FCF4-449F-A39C-4B2CBCBDD12F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Item 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K12" authorId="0" shapeId="0" xr:uid="{BDF5A0B9-F439-4FDE-9B90-4AF50B97C52A}">
      <text>
        <r>
          <rPr>
            <sz val="16"/>
            <color indexed="81"/>
            <rFont val="Segoe UI"/>
            <family val="2"/>
          </rPr>
          <t>Item B</t>
        </r>
      </text>
    </comment>
    <comment ref="N12" authorId="0" shapeId="0" xr:uid="{502FC112-CED4-4B42-84D6-352CF0AFC376}">
      <text>
        <r>
          <rPr>
            <sz val="16"/>
            <color indexed="81"/>
            <rFont val="Segoe UI"/>
            <family val="2"/>
          </rPr>
          <t xml:space="preserve">ITEM G
</t>
        </r>
      </text>
    </comment>
    <comment ref="H14" authorId="0" shapeId="0" xr:uid="{8A2AE184-5690-41DF-84F3-6F2DF0E91825}">
      <text>
        <r>
          <rPr>
            <sz val="16"/>
            <color indexed="81"/>
            <rFont val="Segoe UI"/>
            <family val="2"/>
          </rPr>
          <t>Item A</t>
        </r>
      </text>
    </comment>
    <comment ref="L15" authorId="0" shapeId="0" xr:uid="{3BB0E942-080C-4F48-BC97-16D69F3DF785}">
      <text>
        <r>
          <rPr>
            <sz val="16"/>
            <color indexed="81"/>
            <rFont val="Segoe UI"/>
            <family val="2"/>
          </rPr>
          <t>Item I</t>
        </r>
      </text>
    </comment>
    <comment ref="M15" authorId="0" shapeId="0" xr:uid="{1A0823D1-F368-4DCC-82BD-38DD835EEB08}">
      <text>
        <r>
          <rPr>
            <b/>
            <sz val="16"/>
            <color indexed="81"/>
            <rFont val="Segoe UI"/>
            <family val="2"/>
          </rPr>
          <t>ITEM I</t>
        </r>
      </text>
    </comment>
    <comment ref="N15" authorId="0" shapeId="0" xr:uid="{FEB52ADF-3D1A-4062-9BB8-0F401DCF3F6B}">
      <text>
        <r>
          <rPr>
            <sz val="16"/>
            <color indexed="81"/>
            <rFont val="Segoe UI"/>
            <family val="2"/>
          </rPr>
          <t>ITEM D</t>
        </r>
      </text>
    </comment>
    <comment ref="K16" authorId="0" shapeId="0" xr:uid="{D5890B21-932F-4448-92C0-4728893939E0}">
      <text>
        <r>
          <rPr>
            <sz val="16"/>
            <color indexed="81"/>
            <rFont val="Segoe UI"/>
            <family val="2"/>
          </rPr>
          <t>Item C</t>
        </r>
      </text>
    </comment>
    <comment ref="N16" authorId="0" shapeId="0" xr:uid="{3257F3E3-F757-47C5-A6A2-87B0A1567CBC}">
      <text>
        <r>
          <rPr>
            <sz val="16"/>
            <color indexed="81"/>
            <rFont val="Segoe UI"/>
            <family val="2"/>
          </rPr>
          <t>ITEM H</t>
        </r>
      </text>
    </comment>
  </commentList>
</comments>
</file>

<file path=xl/sharedStrings.xml><?xml version="1.0" encoding="utf-8"?>
<sst xmlns="http://schemas.openxmlformats.org/spreadsheetml/2006/main" count="62" uniqueCount="32">
  <si>
    <t>z</t>
  </si>
  <si>
    <t>Z</t>
  </si>
  <si>
    <t>Probabilidade Acumulada</t>
  </si>
  <si>
    <t>Probabilidade acumulada</t>
  </si>
  <si>
    <t>Binomial</t>
  </si>
  <si>
    <t>n</t>
  </si>
  <si>
    <t>p</t>
  </si>
  <si>
    <t>μ</t>
  </si>
  <si>
    <t>a</t>
  </si>
  <si>
    <t>P(a)</t>
  </si>
  <si>
    <t xml:space="preserve">x </t>
  </si>
  <si>
    <t>P(x)</t>
  </si>
  <si>
    <t>r</t>
  </si>
  <si>
    <t>P(r)</t>
  </si>
  <si>
    <t>Acumulada</t>
  </si>
  <si>
    <t>Exercício 8</t>
  </si>
  <si>
    <t>n =</t>
  </si>
  <si>
    <t>p =</t>
  </si>
  <si>
    <t>Complementar</t>
  </si>
  <si>
    <t>Acumulado</t>
  </si>
  <si>
    <t>"RAÇA"</t>
  </si>
  <si>
    <t>POISSON</t>
  </si>
  <si>
    <t xml:space="preserve">n = </t>
  </si>
  <si>
    <t xml:space="preserve">p = </t>
  </si>
  <si>
    <r>
      <rPr>
        <sz val="14"/>
        <color theme="1"/>
        <rFont val="Symbol"/>
        <family val="1"/>
        <charset val="2"/>
      </rPr>
      <t>m</t>
    </r>
    <r>
      <rPr>
        <sz val="14"/>
        <color theme="1"/>
        <rFont val="Calibri"/>
        <family val="2"/>
      </rPr>
      <t xml:space="preserve"> =</t>
    </r>
  </si>
  <si>
    <t>x</t>
  </si>
  <si>
    <t>"Raça"</t>
  </si>
  <si>
    <t>DIST.NORM.N</t>
  </si>
  <si>
    <t>DIST.NORMP.N</t>
  </si>
  <si>
    <t>INV.NORMP.N</t>
  </si>
  <si>
    <t>INV.NORM.N</t>
  </si>
  <si>
    <t>1/150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</si>
</sst>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%"/>
  </numFmts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Sylfaen"/>
      <family val="1"/>
    </font>
    <font>
      <b/>
      <sz val="14"/>
      <color rgb="FFFFFF0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4"/>
      <color theme="1"/>
      <name val="Calibri"/>
      <family val="1"/>
      <charset val="2"/>
    </font>
    <font>
      <sz val="14"/>
      <color theme="1"/>
      <name val="Symbol"/>
      <family val="1"/>
      <charset val="2"/>
    </font>
    <font>
      <sz val="14"/>
      <color theme="1"/>
      <name val="Calibri"/>
      <family val="2"/>
    </font>
    <font>
      <b/>
      <i/>
      <sz val="14"/>
      <color theme="1"/>
      <name val="Calibri"/>
      <family val="2"/>
      <scheme val="minor"/>
    </font>
    <font>
      <sz val="16"/>
      <color indexed="81"/>
      <name val="Segoe UI"/>
      <family val="2"/>
    </font>
    <font>
      <b/>
      <sz val="16"/>
      <color indexed="81"/>
      <name val="Segoe UI"/>
      <family val="2"/>
    </font>
    <font>
      <b/>
      <sz val="11"/>
      <color rgb="FFFFFF0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2" fontId="3" fillId="0" borderId="0" xfId="0" applyNumberFormat="1" applyFont="1" applyAlignment="1">
      <alignment horizontal="center" vertical="center" wrapText="1"/>
    </xf>
    <xf numFmtId="0" fontId="2" fillId="0" borderId="0" xfId="0" applyFont="1"/>
    <xf numFmtId="165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0" fontId="2" fillId="0" borderId="1" xfId="1" applyNumberFormat="1" applyFont="1" applyBorder="1" applyAlignment="1">
      <alignment horizontal="center"/>
    </xf>
    <xf numFmtId="10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/>
    <xf numFmtId="10" fontId="2" fillId="0" borderId="2" xfId="1" applyNumberFormat="1" applyFont="1" applyBorder="1" applyAlignment="1">
      <alignment horizontal="center"/>
    </xf>
    <xf numFmtId="0" fontId="2" fillId="0" borderId="0" xfId="0" applyFont="1" applyAlignment="1"/>
    <xf numFmtId="0" fontId="10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0" fontId="2" fillId="4" borderId="1" xfId="0" applyNumberFormat="1" applyFont="1" applyFill="1" applyBorder="1" applyAlignment="1">
      <alignment horizontal="center"/>
    </xf>
    <xf numFmtId="10" fontId="2" fillId="4" borderId="0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0" fontId="2" fillId="4" borderId="1" xfId="0" applyNumberFormat="1" applyFont="1" applyFill="1" applyBorder="1" applyAlignment="1"/>
    <xf numFmtId="164" fontId="0" fillId="0" borderId="6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7" fillId="3" borderId="1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2" fillId="0" borderId="1" xfId="0" applyNumberFormat="1" applyFont="1" applyBorder="1"/>
    <xf numFmtId="0" fontId="2" fillId="0" borderId="1" xfId="0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2" fillId="0" borderId="5" xfId="0" applyNumberFormat="1" applyFont="1" applyBorder="1"/>
    <xf numFmtId="0" fontId="2" fillId="0" borderId="5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/>
    <xf numFmtId="0" fontId="2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7" xfId="0" applyNumberFormat="1" applyFont="1" applyBorder="1"/>
    <xf numFmtId="0" fontId="2" fillId="0" borderId="7" xfId="0" applyNumberFormat="1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Relationship Id="rId5" Type="http://schemas.openxmlformats.org/officeDocument/2006/relationships/image" Target="../media/image8.png"/><Relationship Id="rId4" Type="http://schemas.openxmlformats.org/officeDocument/2006/relationships/image" Target="../media/image7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333376</xdr:colOff>
      <xdr:row>0</xdr:row>
      <xdr:rowOff>161925</xdr:rowOff>
    </xdr:from>
    <xdr:to>
      <xdr:col>15</xdr:col>
      <xdr:colOff>603250</xdr:colOff>
      <xdr:row>9</xdr:row>
      <xdr:rowOff>211667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83033E7-80BD-4D7C-9C6E-D30BD58E3E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63043" y="161925"/>
          <a:ext cx="8016874" cy="2187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116417</xdr:colOff>
      <xdr:row>10</xdr:row>
      <xdr:rowOff>84667</xdr:rowOff>
    </xdr:from>
    <xdr:to>
      <xdr:col>16</xdr:col>
      <xdr:colOff>10584</xdr:colOff>
      <xdr:row>13</xdr:row>
      <xdr:rowOff>137583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4BC8258-EF28-4E65-802B-EF9AA91CB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0917" y="2465917"/>
          <a:ext cx="5969000" cy="7831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381000</xdr:colOff>
      <xdr:row>14</xdr:row>
      <xdr:rowOff>169333</xdr:rowOff>
    </xdr:from>
    <xdr:to>
      <xdr:col>15</xdr:col>
      <xdr:colOff>178201</xdr:colOff>
      <xdr:row>23</xdr:row>
      <xdr:rowOff>188691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655790D2-C575-4A5A-AAC2-4A30D35418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35583" y="3524250"/>
          <a:ext cx="2876951" cy="22101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276225</xdr:colOff>
      <xdr:row>1</xdr:row>
      <xdr:rowOff>66675</xdr:rowOff>
    </xdr:from>
    <xdr:to>
      <xdr:col>5</xdr:col>
      <xdr:colOff>133350</xdr:colOff>
      <xdr:row>4</xdr:row>
      <xdr:rowOff>76200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CE195EB-0C42-4D6C-AAAC-B47DD06681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5025" y="257175"/>
          <a:ext cx="1704975" cy="733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66675</xdr:colOff>
      <xdr:row>5</xdr:row>
      <xdr:rowOff>47625</xdr:rowOff>
    </xdr:from>
    <xdr:to>
      <xdr:col>4</xdr:col>
      <xdr:colOff>893814</xdr:colOff>
      <xdr:row>6</xdr:row>
      <xdr:rowOff>200025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CCAAA6-9B1C-4F84-AE90-156383627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1200150"/>
          <a:ext cx="1751064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352424</xdr:colOff>
      <xdr:row>0</xdr:row>
      <xdr:rowOff>123826</xdr:rowOff>
    </xdr:from>
    <xdr:to>
      <xdr:col>16</xdr:col>
      <xdr:colOff>352985</xdr:colOff>
      <xdr:row>6</xdr:row>
      <xdr:rowOff>57150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742FBD5-9509-4968-B920-2223A0AD8F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2571" y="123826"/>
          <a:ext cx="7995958" cy="1311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333375</xdr:colOff>
      <xdr:row>6</xdr:row>
      <xdr:rowOff>104775</xdr:rowOff>
    </xdr:from>
    <xdr:to>
      <xdr:col>14</xdr:col>
      <xdr:colOff>128867</xdr:colOff>
      <xdr:row>8</xdr:row>
      <xdr:rowOff>171450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FAC4693-590F-4D95-9B01-1F27C895F6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3522" y="1483099"/>
          <a:ext cx="6580654" cy="5485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123265</xdr:colOff>
      <xdr:row>9</xdr:row>
      <xdr:rowOff>78441</xdr:rowOff>
    </xdr:from>
    <xdr:to>
      <xdr:col>18</xdr:col>
      <xdr:colOff>551168</xdr:colOff>
      <xdr:row>18</xdr:row>
      <xdr:rowOff>199216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E37EC456-A2FC-4AF4-BABB-FEDC3E5ACE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03324" y="2173941"/>
          <a:ext cx="2848373" cy="223868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1</xdr:row>
      <xdr:rowOff>0</xdr:rowOff>
    </xdr:from>
    <xdr:to>
      <xdr:col>15</xdr:col>
      <xdr:colOff>320040</xdr:colOff>
      <xdr:row>15</xdr:row>
      <xdr:rowOff>68580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901EC8A2-932D-489D-822D-ED66D3C33CC2}"/>
                </a:ext>
              </a:extLst>
            </xdr:cNvPr>
            <xdr:cNvSpPr txBox="1"/>
          </xdr:nvSpPr>
          <xdr:spPr>
            <a:xfrm>
              <a:off x="175260" y="182880"/>
              <a:ext cx="6294120" cy="26289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rtl="0" eaLnBrk="1" latinLnBrk="0" hangingPunct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</m:t>
                    </m:r>
                    <m:d>
                      <m:dPr>
                        <m:begChr m:val="{"/>
                        <m:endChr m:val="}"/>
                        <m:ctrlP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</m:t>
                            </m:r>
                          </m:e>
                          <m:sub>
                            <m: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𝛾</m:t>
                            </m:r>
                          </m:sub>
                        </m:sSub>
                        <m: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≤</m:t>
                        </m:r>
                        <m:f>
                          <m:fPr>
                            <m:ctrlP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acc>
                              <m:accPr>
                                <m:chr m:val="̅"/>
                                <m:ctrlPr>
                                  <a:rPr lang="pt-BR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pt-BR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𝑋</m:t>
                                </m:r>
                              </m:e>
                            </m:acc>
                            <m: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𝜇</m:t>
                            </m:r>
                          </m:num>
                          <m:den>
                            <m:f>
                              <m:fPr>
                                <m:type m:val="skw"/>
                                <m:ctrlPr>
                                  <a:rPr lang="pt-BR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pt-BR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num>
                              <m:den>
                                <m:rad>
                                  <m:radPr>
                                    <m:degHide m:val="on"/>
                                    <m:ctrlPr>
                                      <a:rPr lang="pt-BR" sz="14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radPr>
                                  <m:deg/>
                                  <m:e>
                                    <m:r>
                                      <a:rPr lang="pt-BR" sz="14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e>
                                </m:rad>
                              </m:den>
                            </m:f>
                          </m:den>
                        </m:f>
                        <m: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≤</m:t>
                        </m:r>
                        <m:sSub>
                          <m:sSubPr>
                            <m:ctrlP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</m:t>
                            </m:r>
                          </m:e>
                          <m:sub>
                            <m: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𝛾</m:t>
                            </m:r>
                          </m:sub>
                        </m:sSub>
                      </m:e>
                    </m:d>
                    <m:r>
                      <a:rPr lang="pt-BR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pt-BR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𝛾</m:t>
                    </m:r>
                  </m:oMath>
                </m:oMathPara>
              </a14:m>
              <a:endParaRPr lang="pt-BR" sz="1400">
                <a:effectLst/>
              </a:endParaRPr>
            </a:p>
            <a:p>
              <a:pPr rtl="0" eaLnBrk="1" latinLnBrk="0" hangingPunct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4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</m:t>
                    </m:r>
                    <m:d>
                      <m:dPr>
                        <m:begChr m:val="{"/>
                        <m:endChr m:val="}"/>
                        <m:ctrlPr>
                          <a:rPr lang="pt-BR" sz="14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pt-BR" sz="14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</m:acc>
                        <m:r>
                          <a:rPr lang="pt-BR" sz="14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pt-BR" sz="14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4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</m:t>
                            </m:r>
                          </m:e>
                          <m:sub>
                            <m:r>
                              <a:rPr lang="pt-BR" sz="14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𝛾</m:t>
                            </m:r>
                          </m:sub>
                        </m:sSub>
                        <m:f>
                          <m:fPr>
                            <m:ctrlPr>
                              <a:rPr lang="pt-BR" sz="14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pt-BR" sz="14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pt-BR" sz="14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pt-BR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e>
                            </m:rad>
                          </m:den>
                        </m:f>
                        <m:r>
                          <a:rPr lang="pt-BR" sz="14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≤</m:t>
                        </m:r>
                        <m:r>
                          <a:rPr lang="pt-BR" sz="14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  <m:r>
                          <a:rPr lang="pt-BR" sz="14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≤</m:t>
                        </m:r>
                        <m:acc>
                          <m:accPr>
                            <m:chr m:val="̅"/>
                            <m:ctrlPr>
                              <a:rPr lang="pt-BR" sz="14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</m:acc>
                        <m: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pt-BR" sz="14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4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</m:t>
                            </m:r>
                          </m:e>
                          <m:sub>
                            <m:r>
                              <a:rPr lang="pt-BR" sz="14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𝛾</m:t>
                            </m:r>
                          </m:sub>
                        </m:sSub>
                        <m:f>
                          <m:fPr>
                            <m:ctrlPr>
                              <a:rPr lang="pt-BR" sz="14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pt-BR" sz="14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pt-BR" sz="14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pt-BR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e>
                            </m:rad>
                          </m:den>
                        </m:f>
                      </m:e>
                    </m:d>
                    <m:r>
                      <a:rPr lang="pt-BR" sz="14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pt-BR" sz="14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𝛾</m:t>
                    </m:r>
                  </m:oMath>
                </m:oMathPara>
              </a14:m>
              <a:endParaRPr lang="pt-BR" sz="1400">
                <a:effectLst/>
              </a:endParaRPr>
            </a:p>
            <a:p>
              <a:pPr rtl="0" eaLnBrk="1" latinLnBrk="0" hangingPunct="1"/>
              <a:endParaRPr lang="pt-BR" sz="14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rtl="0" eaLnBrk="1" latinLnBrk="0" hangingPunct="1"/>
              <a:r>
                <a:rPr lang="pt-BR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Podemos definir um intervalo de confiança para </a:t>
              </a:r>
              <a14:m>
                <m:oMath xmlns:m="http://schemas.openxmlformats.org/officeDocument/2006/math">
                  <m:r>
                    <a:rPr lang="pt-BR" sz="14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𝜇</m:t>
                  </m:r>
                </m:oMath>
              </a14:m>
              <a:r>
                <a:rPr lang="pt-BR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com nível de confiança </a:t>
              </a:r>
              <a14:m>
                <m:oMath xmlns:m="http://schemas.openxmlformats.org/officeDocument/2006/math">
                  <m:r>
                    <a:rPr lang="pt-BR" sz="14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𝛾</m:t>
                  </m:r>
                </m:oMath>
              </a14:m>
              <a:r>
                <a:rPr lang="pt-BR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por:</a:t>
              </a:r>
              <a:endParaRPr lang="pt-BR" sz="1400">
                <a:effectLst/>
              </a:endParaRPr>
            </a:p>
            <a:p>
              <a:pPr rtl="0" eaLnBrk="1" latinLnBrk="0" hangingPunct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𝐼𝐶</m:t>
                    </m:r>
                    <m:d>
                      <m:dPr>
                        <m:ctrlP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  <m: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 </m:t>
                        </m:r>
                        <m: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</m:d>
                    <m:r>
                      <a:rPr lang="pt-BR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acc>
                      <m:accPr>
                        <m:chr m:val="̅"/>
                        <m:ctrlP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acc>
                    <m:r>
                      <a:rPr lang="pt-BR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±</m:t>
                    </m:r>
                    <m:sSub>
                      <m:sSubPr>
                        <m:ctrlP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𝑧</m:t>
                        </m:r>
                      </m:e>
                      <m:sub>
                        <m: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sub>
                    </m:sSub>
                    <m:f>
                      <m:fPr>
                        <m:ctrlP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𝜎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pt-BR" sz="900">
                <a:effectLst/>
              </a:endParaRPr>
            </a:p>
            <a:p>
              <a:pPr marL="0" indent="0" rtl="0" eaLnBrk="1" latinLnBrk="0" hangingPunct="1"/>
              <a:r>
                <a:rPr lang="pt-BR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a) Determine o valor da probabilidade acumulada para os seguintes valores</a:t>
              </a:r>
              <a:r>
                <a:rPr lang="pt-BR" sz="14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de Z utilizando a função DIST.NORM.N do Excel. Confira com os valores da tabela.</a:t>
              </a:r>
              <a:endParaRPr lang="pt-BR" sz="14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pt-BR" sz="9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901EC8A2-932D-489D-822D-ED66D3C33CC2}"/>
                </a:ext>
              </a:extLst>
            </xdr:cNvPr>
            <xdr:cNvSpPr txBox="1"/>
          </xdr:nvSpPr>
          <xdr:spPr>
            <a:xfrm>
              <a:off x="175260" y="182880"/>
              <a:ext cx="6294120" cy="26289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rtl="0" eaLnBrk="1" latinLnBrk="0" hangingPunct="1"/>
              <a:r>
                <a:rPr lang="pt-BR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𝑃{−𝑧_𝛾≤(𝑋 ̅−𝜇)/(𝜎⁄√𝑛)≤𝑧_𝛾 }=𝛾</a:t>
              </a:r>
              <a:endParaRPr lang="pt-BR" sz="1400">
                <a:effectLst/>
              </a:endParaRPr>
            </a:p>
            <a:p>
              <a:pPr rtl="0" eaLnBrk="1" latinLnBrk="0" hangingPunct="1"/>
              <a:r>
                <a:rPr lang="pt-BR" sz="14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𝑃{</a:t>
              </a:r>
              <a:r>
                <a:rPr lang="pt-BR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𝑋 ̅</a:t>
              </a:r>
              <a:r>
                <a:rPr lang="pt-BR" sz="14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−𝑧_𝛾  𝜎/√</a:t>
              </a:r>
              <a:r>
                <a:rPr lang="pt-BR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𝑛</a:t>
              </a:r>
              <a:r>
                <a:rPr lang="pt-BR" sz="14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≤𝜇≤</a:t>
              </a:r>
              <a:r>
                <a:rPr lang="pt-BR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𝑋 ̅+</a:t>
              </a:r>
              <a:r>
                <a:rPr lang="pt-BR" sz="14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𝑧_𝛾  𝜎/√</a:t>
              </a:r>
              <a:r>
                <a:rPr lang="pt-BR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𝑛}</a:t>
              </a:r>
              <a:r>
                <a:rPr lang="pt-BR" sz="14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=𝛾</a:t>
              </a:r>
              <a:endParaRPr lang="pt-BR" sz="1400">
                <a:effectLst/>
              </a:endParaRPr>
            </a:p>
            <a:p>
              <a:pPr rtl="0" eaLnBrk="1" latinLnBrk="0" hangingPunct="1"/>
              <a:endParaRPr lang="pt-BR" sz="14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rtl="0" eaLnBrk="1" latinLnBrk="0" hangingPunct="1"/>
              <a:r>
                <a:rPr lang="pt-BR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Podemos definir um intervalo de confiança para </a:t>
              </a:r>
              <a:r>
                <a:rPr lang="pt-BR" sz="14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𝜇</a:t>
              </a:r>
              <a:r>
                <a:rPr lang="pt-BR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com nível de confiança </a:t>
              </a:r>
              <a:r>
                <a:rPr lang="pt-BR" sz="14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𝛾</a:t>
              </a:r>
              <a:r>
                <a:rPr lang="pt-BR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por:</a:t>
              </a:r>
              <a:endParaRPr lang="pt-BR" sz="1400">
                <a:effectLst/>
              </a:endParaRPr>
            </a:p>
            <a:p>
              <a:pPr rtl="0" eaLnBrk="1" latinLnBrk="0" hangingPunct="1"/>
              <a:r>
                <a:rPr lang="pt-BR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𝐼𝐶(𝜇, 𝛾)=𝑥 ̅±𝑧_𝛾  𝜎/√𝑛</a:t>
              </a:r>
              <a:endParaRPr lang="pt-BR" sz="900">
                <a:effectLst/>
              </a:endParaRPr>
            </a:p>
            <a:p>
              <a:pPr marL="0" indent="0" rtl="0" eaLnBrk="1" latinLnBrk="0" hangingPunct="1"/>
              <a:r>
                <a:rPr lang="pt-BR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a) Determine o valor da probabilidade acumulada para os seguintes valores</a:t>
              </a:r>
              <a:r>
                <a:rPr lang="pt-BR" sz="14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de Z utilizando a função DIST.NORM.N do Excel. Confira com os valores da tabela.</a:t>
              </a:r>
              <a:endParaRPr lang="pt-BR" sz="14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pt-BR" sz="900"/>
            </a:p>
          </xdr:txBody>
        </xdr:sp>
      </mc:Fallback>
    </mc:AlternateContent>
    <xdr:clientData/>
  </xdr:twoCellAnchor>
  <xdr:twoCellAnchor editAs="oneCell">
    <xdr:from>
      <xdr:col>9</xdr:col>
      <xdr:colOff>70881</xdr:colOff>
      <xdr:row>0</xdr:row>
      <xdr:rowOff>0</xdr:rowOff>
    </xdr:from>
    <xdr:to>
      <xdr:col>29</xdr:col>
      <xdr:colOff>150758</xdr:colOff>
      <xdr:row>59</xdr:row>
      <xdr:rowOff>171566</xdr:rowOff>
    </xdr:to>
    <xdr:pic>
      <xdr:nvPicPr>
        <xdr:cNvPr id="4" name="Imagem 3" descr="Resultado de imagem para tabela normal padrÃ£o">
          <a:extLst>
            <a:ext uri="{FF2B5EF4-FFF2-40B4-BE49-F238E27FC236}">
              <a16:creationId xmlns:a16="http://schemas.microsoft.com/office/drawing/2014/main" id="{4F9AB3E5-9BF7-4E2C-8C2B-68F34ADED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42933" y="0"/>
          <a:ext cx="8094015" cy="114110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1</xdr:row>
      <xdr:rowOff>0</xdr:rowOff>
    </xdr:from>
    <xdr:to>
      <xdr:col>15</xdr:col>
      <xdr:colOff>213360</xdr:colOff>
      <xdr:row>17</xdr:row>
      <xdr:rowOff>22860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B74673F8-46D1-4447-B17D-F69E9D9DDA6F}"/>
                </a:ext>
              </a:extLst>
            </xdr:cNvPr>
            <xdr:cNvSpPr txBox="1"/>
          </xdr:nvSpPr>
          <xdr:spPr>
            <a:xfrm>
              <a:off x="175260" y="182880"/>
              <a:ext cx="5966460" cy="294894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rtl="0" eaLnBrk="1" latinLnBrk="0" hangingPunct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</m:t>
                    </m:r>
                    <m:d>
                      <m:dPr>
                        <m:begChr m:val="{"/>
                        <m:endChr m:val="}"/>
                        <m:ctrlP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</m:t>
                            </m:r>
                          </m:e>
                          <m:sub>
                            <m: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𝛾</m:t>
                            </m:r>
                          </m:sub>
                        </m:sSub>
                        <m: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≤</m:t>
                        </m:r>
                        <m:f>
                          <m:fPr>
                            <m:ctrlP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acc>
                              <m:accPr>
                                <m:chr m:val="̅"/>
                                <m:ctrlPr>
                                  <a:rPr lang="pt-BR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pt-BR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𝑋</m:t>
                                </m:r>
                              </m:e>
                            </m:acc>
                            <m: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𝜇</m:t>
                            </m:r>
                          </m:num>
                          <m:den>
                            <m:f>
                              <m:fPr>
                                <m:type m:val="skw"/>
                                <m:ctrlPr>
                                  <a:rPr lang="pt-BR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pt-BR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num>
                              <m:den>
                                <m:rad>
                                  <m:radPr>
                                    <m:degHide m:val="on"/>
                                    <m:ctrlPr>
                                      <a:rPr lang="pt-BR" sz="14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radPr>
                                  <m:deg/>
                                  <m:e>
                                    <m:r>
                                      <a:rPr lang="pt-BR" sz="14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e>
                                </m:rad>
                              </m:den>
                            </m:f>
                          </m:den>
                        </m:f>
                        <m: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≤</m:t>
                        </m:r>
                        <m:sSub>
                          <m:sSubPr>
                            <m:ctrlP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</m:t>
                            </m:r>
                          </m:e>
                          <m:sub>
                            <m: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𝛾</m:t>
                            </m:r>
                          </m:sub>
                        </m:sSub>
                      </m:e>
                    </m:d>
                    <m:r>
                      <a:rPr lang="pt-BR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pt-BR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𝛾</m:t>
                    </m:r>
                  </m:oMath>
                </m:oMathPara>
              </a14:m>
              <a:endParaRPr lang="pt-BR" sz="1400">
                <a:effectLst/>
              </a:endParaRPr>
            </a:p>
            <a:p>
              <a:pPr rtl="0" eaLnBrk="1" latinLnBrk="0" hangingPunct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4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</m:t>
                    </m:r>
                    <m:d>
                      <m:dPr>
                        <m:begChr m:val="{"/>
                        <m:endChr m:val="}"/>
                        <m:ctrlPr>
                          <a:rPr lang="pt-BR" sz="14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pt-BR" sz="14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</m:acc>
                        <m:r>
                          <a:rPr lang="pt-BR" sz="14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pt-BR" sz="14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4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</m:t>
                            </m:r>
                          </m:e>
                          <m:sub>
                            <m:r>
                              <a:rPr lang="pt-BR" sz="14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𝛾</m:t>
                            </m:r>
                          </m:sub>
                        </m:sSub>
                        <m:f>
                          <m:fPr>
                            <m:ctrlPr>
                              <a:rPr lang="pt-BR" sz="14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pt-BR" sz="14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pt-BR" sz="14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pt-BR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e>
                            </m:rad>
                          </m:den>
                        </m:f>
                        <m:r>
                          <a:rPr lang="pt-BR" sz="14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≤</m:t>
                        </m:r>
                        <m:r>
                          <a:rPr lang="pt-BR" sz="14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  <m:r>
                          <a:rPr lang="pt-BR" sz="14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≤</m:t>
                        </m:r>
                        <m:acc>
                          <m:accPr>
                            <m:chr m:val="̅"/>
                            <m:ctrlPr>
                              <a:rPr lang="pt-BR" sz="14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</m:acc>
                        <m: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pt-BR" sz="14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4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</m:t>
                            </m:r>
                          </m:e>
                          <m:sub>
                            <m:r>
                              <a:rPr lang="pt-BR" sz="14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𝛾</m:t>
                            </m:r>
                          </m:sub>
                        </m:sSub>
                        <m:f>
                          <m:fPr>
                            <m:ctrlPr>
                              <a:rPr lang="pt-BR" sz="14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pt-BR" sz="14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pt-BR" sz="14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pt-BR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e>
                            </m:rad>
                          </m:den>
                        </m:f>
                      </m:e>
                    </m:d>
                    <m:r>
                      <a:rPr lang="pt-BR" sz="14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pt-BR" sz="14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𝛾</m:t>
                    </m:r>
                  </m:oMath>
                </m:oMathPara>
              </a14:m>
              <a:endParaRPr lang="pt-BR" sz="1400">
                <a:effectLst/>
              </a:endParaRPr>
            </a:p>
            <a:p>
              <a:pPr rtl="0" eaLnBrk="1" latinLnBrk="0" hangingPunct="1"/>
              <a:endParaRPr lang="pt-BR" sz="14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rtl="0" eaLnBrk="1" latinLnBrk="0" hangingPunct="1"/>
              <a:r>
                <a:rPr lang="pt-BR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Podemos definir um intervalo de confiança para </a:t>
              </a:r>
              <a14:m>
                <m:oMath xmlns:m="http://schemas.openxmlformats.org/officeDocument/2006/math">
                  <m:r>
                    <a:rPr lang="pt-BR" sz="14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𝜇</m:t>
                  </m:r>
                </m:oMath>
              </a14:m>
              <a:r>
                <a:rPr lang="pt-BR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com nível de confiança </a:t>
              </a:r>
              <a14:m>
                <m:oMath xmlns:m="http://schemas.openxmlformats.org/officeDocument/2006/math">
                  <m:r>
                    <a:rPr lang="pt-BR" sz="14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𝛾</m:t>
                  </m:r>
                </m:oMath>
              </a14:m>
              <a:r>
                <a:rPr lang="pt-BR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por:</a:t>
              </a:r>
              <a:endParaRPr lang="pt-BR" sz="1400">
                <a:effectLst/>
              </a:endParaRPr>
            </a:p>
            <a:p>
              <a:pPr rtl="0" eaLnBrk="1" latinLnBrk="0" hangingPunct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𝐼𝐶</m:t>
                    </m:r>
                    <m:d>
                      <m:dPr>
                        <m:ctrlP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  <m: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 </m:t>
                        </m:r>
                        <m: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</m:d>
                    <m:r>
                      <a:rPr lang="pt-BR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acc>
                      <m:accPr>
                        <m:chr m:val="̅"/>
                        <m:ctrlP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acc>
                    <m:r>
                      <a:rPr lang="pt-BR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±</m:t>
                    </m:r>
                    <m:sSub>
                      <m:sSubPr>
                        <m:ctrlP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𝑧</m:t>
                        </m:r>
                      </m:e>
                      <m:sub>
                        <m: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sub>
                    </m:sSub>
                    <m:f>
                      <m:fPr>
                        <m:ctrlP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𝜎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pt-BR" sz="900">
                <a:effectLst/>
              </a:endParaRPr>
            </a:p>
            <a:p>
              <a:pPr marL="0" indent="0" rtl="0" eaLnBrk="1" latinLnBrk="0" hangingPunct="1"/>
              <a:endParaRPr lang="pt-BR" sz="14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indent="0" rtl="0" eaLnBrk="1" latinLnBrk="0" hangingPunct="1"/>
              <a:r>
                <a:rPr lang="pt-BR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Construa a tabela normal da figura utilizando a função DIST.NORM.N do Excel</a:t>
              </a:r>
            </a:p>
            <a:p>
              <a:endParaRPr lang="pt-BR" sz="9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B74673F8-46D1-4447-B17D-F69E9D9DDA6F}"/>
                </a:ext>
              </a:extLst>
            </xdr:cNvPr>
            <xdr:cNvSpPr txBox="1"/>
          </xdr:nvSpPr>
          <xdr:spPr>
            <a:xfrm>
              <a:off x="175260" y="182880"/>
              <a:ext cx="5966460" cy="294894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rtl="0" eaLnBrk="1" latinLnBrk="0" hangingPunct="1"/>
              <a:r>
                <a:rPr lang="pt-BR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𝑃{−𝑧_𝛾≤(𝑋 ̅−𝜇)/(𝜎⁄√𝑛)≤𝑧_𝛾 }=𝛾</a:t>
              </a:r>
              <a:endParaRPr lang="pt-BR" sz="1400">
                <a:effectLst/>
              </a:endParaRPr>
            </a:p>
            <a:p>
              <a:pPr rtl="0" eaLnBrk="1" latinLnBrk="0" hangingPunct="1"/>
              <a:r>
                <a:rPr lang="pt-BR" sz="14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𝑃{</a:t>
              </a:r>
              <a:r>
                <a:rPr lang="pt-BR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𝑋 ̅</a:t>
              </a:r>
              <a:r>
                <a:rPr lang="pt-BR" sz="14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−𝑧_𝛾  𝜎/√</a:t>
              </a:r>
              <a:r>
                <a:rPr lang="pt-BR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𝑛</a:t>
              </a:r>
              <a:r>
                <a:rPr lang="pt-BR" sz="14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≤𝜇≤</a:t>
              </a:r>
              <a:r>
                <a:rPr lang="pt-BR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𝑋 ̅+</a:t>
              </a:r>
              <a:r>
                <a:rPr lang="pt-BR" sz="14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𝑧_𝛾  𝜎/√</a:t>
              </a:r>
              <a:r>
                <a:rPr lang="pt-BR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𝑛}</a:t>
              </a:r>
              <a:r>
                <a:rPr lang="pt-BR" sz="14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=𝛾</a:t>
              </a:r>
              <a:endParaRPr lang="pt-BR" sz="1400">
                <a:effectLst/>
              </a:endParaRPr>
            </a:p>
            <a:p>
              <a:pPr rtl="0" eaLnBrk="1" latinLnBrk="0" hangingPunct="1"/>
              <a:endParaRPr lang="pt-BR" sz="14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rtl="0" eaLnBrk="1" latinLnBrk="0" hangingPunct="1"/>
              <a:r>
                <a:rPr lang="pt-BR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Podemos definir um intervalo de confiança para </a:t>
              </a:r>
              <a:r>
                <a:rPr lang="pt-BR" sz="14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𝜇</a:t>
              </a:r>
              <a:r>
                <a:rPr lang="pt-BR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com nível de confiança </a:t>
              </a:r>
              <a:r>
                <a:rPr lang="pt-BR" sz="14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𝛾</a:t>
              </a:r>
              <a:r>
                <a:rPr lang="pt-BR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por:</a:t>
              </a:r>
              <a:endParaRPr lang="pt-BR" sz="1400">
                <a:effectLst/>
              </a:endParaRPr>
            </a:p>
            <a:p>
              <a:pPr rtl="0" eaLnBrk="1" latinLnBrk="0" hangingPunct="1"/>
              <a:r>
                <a:rPr lang="pt-BR" sz="14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𝐼𝐶(𝜇, 𝛾)=𝑥 ̅±𝑧_𝛾  𝜎/√𝑛</a:t>
              </a:r>
              <a:endParaRPr lang="pt-BR" sz="900">
                <a:effectLst/>
              </a:endParaRPr>
            </a:p>
            <a:p>
              <a:pPr marL="0" indent="0" rtl="0" eaLnBrk="1" latinLnBrk="0" hangingPunct="1"/>
              <a:endParaRPr lang="pt-BR" sz="14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indent="0" rtl="0" eaLnBrk="1" latinLnBrk="0" hangingPunct="1"/>
              <a:r>
                <a:rPr lang="pt-BR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Construa a tabela normal da figura utilizando a função DIST.NORM.N do Excel</a:t>
              </a:r>
            </a:p>
            <a:p>
              <a:endParaRPr lang="pt-BR" sz="900"/>
            </a:p>
          </xdr:txBody>
        </xdr:sp>
      </mc:Fallback>
    </mc:AlternateContent>
    <xdr:clientData/>
  </xdr:twoCellAnchor>
  <xdr:twoCellAnchor editAs="oneCell">
    <xdr:from>
      <xdr:col>13</xdr:col>
      <xdr:colOff>48115</xdr:colOff>
      <xdr:row>3</xdr:row>
      <xdr:rowOff>151989</xdr:rowOff>
    </xdr:from>
    <xdr:to>
      <xdr:col>26</xdr:col>
      <xdr:colOff>295631</xdr:colOff>
      <xdr:row>44</xdr:row>
      <xdr:rowOff>22449</xdr:rowOff>
    </xdr:to>
    <xdr:pic>
      <xdr:nvPicPr>
        <xdr:cNvPr id="3" name="Imagem 2" descr="Resultado de imagem para tabela normal padrÃ£o">
          <a:extLst>
            <a:ext uri="{FF2B5EF4-FFF2-40B4-BE49-F238E27FC236}">
              <a16:creationId xmlns:a16="http://schemas.microsoft.com/office/drawing/2014/main" id="{0E71104A-258F-400F-B6E7-56D1E7163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9365" y="723489"/>
          <a:ext cx="5406891" cy="7680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1</xdr:row>
      <xdr:rowOff>0</xdr:rowOff>
    </xdr:from>
    <xdr:to>
      <xdr:col>15</xdr:col>
      <xdr:colOff>213360</xdr:colOff>
      <xdr:row>14</xdr:row>
      <xdr:rowOff>38100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DC7F6A28-2BB8-4DB2-88AD-547FF1655D42}"/>
                </a:ext>
              </a:extLst>
            </xdr:cNvPr>
            <xdr:cNvSpPr txBox="1"/>
          </xdr:nvSpPr>
          <xdr:spPr>
            <a:xfrm>
              <a:off x="169545" y="190500"/>
              <a:ext cx="8273415" cy="25146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rtl="0" eaLnBrk="1" latinLnBrk="0" hangingPunct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</m:t>
                    </m:r>
                    <m:d>
                      <m:dPr>
                        <m:begChr m:val="{"/>
                        <m:endChr m:val="}"/>
                        <m:ctrlP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</m:t>
                            </m:r>
                          </m:e>
                          <m:sub>
                            <m: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𝛾</m:t>
                            </m:r>
                          </m:sub>
                        </m:sSub>
                        <m: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≤</m:t>
                        </m:r>
                        <m:f>
                          <m:fPr>
                            <m:ctrlP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acc>
                              <m:accPr>
                                <m:chr m:val="̅"/>
                                <m:ctrlPr>
                                  <a:rPr lang="pt-BR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pt-BR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𝑋</m:t>
                                </m:r>
                              </m:e>
                            </m:acc>
                            <m: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𝜇</m:t>
                            </m:r>
                          </m:num>
                          <m:den>
                            <m:f>
                              <m:fPr>
                                <m:type m:val="skw"/>
                                <m:ctrlPr>
                                  <a:rPr lang="pt-BR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pt-BR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num>
                              <m:den>
                                <m:rad>
                                  <m:radPr>
                                    <m:degHide m:val="on"/>
                                    <m:ctrlPr>
                                      <a:rPr lang="pt-BR" sz="14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radPr>
                                  <m:deg/>
                                  <m:e>
                                    <m:r>
                                      <a:rPr lang="pt-BR" sz="14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e>
                                </m:rad>
                              </m:den>
                            </m:f>
                          </m:den>
                        </m:f>
                        <m: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≤</m:t>
                        </m:r>
                        <m:sSub>
                          <m:sSubPr>
                            <m:ctrlP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</m:t>
                            </m:r>
                          </m:e>
                          <m:sub>
                            <m: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𝛾</m:t>
                            </m:r>
                          </m:sub>
                        </m:sSub>
                      </m:e>
                    </m:d>
                    <m:r>
                      <a:rPr lang="pt-BR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pt-BR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𝛾</m:t>
                    </m:r>
                  </m:oMath>
                </m:oMathPara>
              </a14:m>
              <a:endParaRPr lang="pt-BR" sz="1400">
                <a:effectLst/>
              </a:endParaRPr>
            </a:p>
            <a:p>
              <a:pPr rtl="0" eaLnBrk="1" latinLnBrk="0" hangingPunct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4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</m:t>
                    </m:r>
                    <m:d>
                      <m:dPr>
                        <m:begChr m:val="{"/>
                        <m:endChr m:val="}"/>
                        <m:ctrlPr>
                          <a:rPr lang="pt-BR" sz="14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pt-BR" sz="14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</m:acc>
                        <m:r>
                          <a:rPr lang="pt-BR" sz="14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pt-BR" sz="14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4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</m:t>
                            </m:r>
                          </m:e>
                          <m:sub>
                            <m:r>
                              <a:rPr lang="pt-BR" sz="14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𝛾</m:t>
                            </m:r>
                          </m:sub>
                        </m:sSub>
                        <m:f>
                          <m:fPr>
                            <m:ctrlPr>
                              <a:rPr lang="pt-BR" sz="14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pt-BR" sz="14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pt-BR" sz="14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pt-BR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e>
                            </m:rad>
                          </m:den>
                        </m:f>
                        <m:r>
                          <a:rPr lang="pt-BR" sz="14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≤</m:t>
                        </m:r>
                        <m:r>
                          <a:rPr lang="pt-BR" sz="14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  <m:r>
                          <a:rPr lang="pt-BR" sz="14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≤</m:t>
                        </m:r>
                        <m:acc>
                          <m:accPr>
                            <m:chr m:val="̅"/>
                            <m:ctrlPr>
                              <a:rPr lang="pt-BR" sz="14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</m:acc>
                        <m: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pt-BR" sz="14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4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</m:t>
                            </m:r>
                          </m:e>
                          <m:sub>
                            <m:r>
                              <a:rPr lang="pt-BR" sz="14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𝛾</m:t>
                            </m:r>
                          </m:sub>
                        </m:sSub>
                        <m:f>
                          <m:fPr>
                            <m:ctrlPr>
                              <a:rPr lang="pt-BR" sz="14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pt-BR" sz="14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pt-BR" sz="14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pt-BR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e>
                            </m:rad>
                          </m:den>
                        </m:f>
                      </m:e>
                    </m:d>
                    <m:r>
                      <a:rPr lang="pt-BR" sz="14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pt-BR" sz="14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𝛾</m:t>
                    </m:r>
                  </m:oMath>
                </m:oMathPara>
              </a14:m>
              <a:endParaRPr lang="pt-BR" sz="1400">
                <a:effectLst/>
              </a:endParaRPr>
            </a:p>
            <a:p>
              <a:pPr rtl="0" eaLnBrk="1" latinLnBrk="0" hangingPunct="1"/>
              <a:endParaRPr lang="pt-BR" sz="14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rtl="0" eaLnBrk="1" latinLnBrk="0" hangingPunct="1"/>
              <a:r>
                <a:rPr lang="pt-BR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Podemos definir um intervalo de confiança para </a:t>
              </a:r>
              <a14:m>
                <m:oMath xmlns:m="http://schemas.openxmlformats.org/officeDocument/2006/math">
                  <m:r>
                    <a:rPr lang="pt-BR" sz="14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𝜇</m:t>
                  </m:r>
                </m:oMath>
              </a14:m>
              <a:r>
                <a:rPr lang="pt-BR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com nível de confiança </a:t>
              </a:r>
              <a14:m>
                <m:oMath xmlns:m="http://schemas.openxmlformats.org/officeDocument/2006/math">
                  <m:r>
                    <a:rPr lang="pt-BR" sz="14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𝛾</m:t>
                  </m:r>
                </m:oMath>
              </a14:m>
              <a:r>
                <a:rPr lang="pt-BR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por:</a:t>
              </a:r>
              <a:endParaRPr lang="pt-BR" sz="1400">
                <a:effectLst/>
              </a:endParaRPr>
            </a:p>
            <a:p>
              <a:pPr rtl="0" eaLnBrk="1" latinLnBrk="0" hangingPunct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𝐼𝐶</m:t>
                    </m:r>
                    <m:d>
                      <m:dPr>
                        <m:ctrlP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  <m: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 </m:t>
                        </m:r>
                        <m: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</m:d>
                    <m:r>
                      <a:rPr lang="pt-BR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acc>
                      <m:accPr>
                        <m:chr m:val="̅"/>
                        <m:ctrlP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acc>
                    <m:r>
                      <a:rPr lang="pt-BR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±</m:t>
                    </m:r>
                    <m:sSub>
                      <m:sSubPr>
                        <m:ctrlP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𝑧</m:t>
                        </m:r>
                      </m:e>
                      <m:sub>
                        <m: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sub>
                    </m:sSub>
                    <m:f>
                      <m:fPr>
                        <m:ctrlP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𝜎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pt-BR" sz="900">
                <a:effectLst/>
              </a:endParaRPr>
            </a:p>
            <a:p>
              <a:pPr marL="0" indent="0" rtl="0" eaLnBrk="1" latinLnBrk="0" hangingPunct="1"/>
              <a:endParaRPr lang="pt-BR" sz="14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indent="0" rtl="0" eaLnBrk="1" latinLnBrk="0" hangingPunct="1"/>
              <a:r>
                <a:rPr lang="pt-BR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Construa a tabela normal da figura utilizando a função DIST.NORM.N do Excel</a:t>
              </a:r>
            </a:p>
            <a:p>
              <a:endParaRPr lang="pt-BR" sz="9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DC7F6A28-2BB8-4DB2-88AD-547FF1655D42}"/>
                </a:ext>
              </a:extLst>
            </xdr:cNvPr>
            <xdr:cNvSpPr txBox="1"/>
          </xdr:nvSpPr>
          <xdr:spPr>
            <a:xfrm>
              <a:off x="169545" y="190500"/>
              <a:ext cx="8273415" cy="25146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rtl="0" eaLnBrk="1" latinLnBrk="0" hangingPunct="1"/>
              <a:r>
                <a:rPr lang="pt-BR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𝑃{−𝑧_𝛾≤(𝑋 ̅−𝜇)/(𝜎⁄√𝑛)≤𝑧_𝛾 }=𝛾</a:t>
              </a:r>
              <a:endParaRPr lang="pt-BR" sz="1400">
                <a:effectLst/>
              </a:endParaRPr>
            </a:p>
            <a:p>
              <a:pPr rtl="0" eaLnBrk="1" latinLnBrk="0" hangingPunct="1"/>
              <a:r>
                <a:rPr lang="pt-BR" sz="14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𝑃{</a:t>
              </a:r>
              <a:r>
                <a:rPr lang="pt-BR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 ̅</a:t>
              </a:r>
              <a:r>
                <a:rPr lang="pt-BR" sz="14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−𝑧_𝛾  𝜎/√</a:t>
              </a:r>
              <a:r>
                <a:rPr lang="pt-BR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pt-BR" sz="14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≤𝜇≤</a:t>
              </a:r>
              <a:r>
                <a:rPr lang="pt-BR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 ̅+</a:t>
              </a:r>
              <a:r>
                <a:rPr lang="pt-BR" sz="14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𝑧_𝛾  𝜎/√</a:t>
              </a:r>
              <a:r>
                <a:rPr lang="pt-BR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𝑛}</a:t>
              </a:r>
              <a:r>
                <a:rPr lang="pt-BR" sz="14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=𝛾</a:t>
              </a:r>
              <a:endParaRPr lang="pt-BR" sz="1400">
                <a:effectLst/>
              </a:endParaRPr>
            </a:p>
            <a:p>
              <a:pPr rtl="0" eaLnBrk="1" latinLnBrk="0" hangingPunct="1"/>
              <a:endParaRPr lang="pt-BR" sz="14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rtl="0" eaLnBrk="1" latinLnBrk="0" hangingPunct="1"/>
              <a:r>
                <a:rPr lang="pt-BR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Podemos definir um intervalo de confiança para </a:t>
              </a:r>
              <a:r>
                <a:rPr lang="pt-BR" sz="14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</a:t>
              </a:r>
              <a:r>
                <a:rPr lang="pt-BR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com nível de confiança </a:t>
              </a:r>
              <a:r>
                <a:rPr lang="pt-BR" sz="14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𝛾</a:t>
              </a:r>
              <a:r>
                <a:rPr lang="pt-BR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por:</a:t>
              </a:r>
              <a:endParaRPr lang="pt-BR" sz="1400">
                <a:effectLst/>
              </a:endParaRPr>
            </a:p>
            <a:p>
              <a:pPr rtl="0" eaLnBrk="1" latinLnBrk="0" hangingPunct="1"/>
              <a:r>
                <a:rPr lang="pt-BR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𝐼𝐶(𝜇, 𝛾)=𝑥 ̅±𝑧_𝛾  𝜎/√𝑛</a:t>
              </a:r>
              <a:endParaRPr lang="pt-BR" sz="900">
                <a:effectLst/>
              </a:endParaRPr>
            </a:p>
            <a:p>
              <a:pPr marL="0" indent="0" rtl="0" eaLnBrk="1" latinLnBrk="0" hangingPunct="1"/>
              <a:endParaRPr lang="pt-BR" sz="14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indent="0" rtl="0" eaLnBrk="1" latinLnBrk="0" hangingPunct="1"/>
              <a:r>
                <a:rPr lang="pt-BR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Construa a tabela normal da figura utilizando a função DIST.NORM.N do Excel</a:t>
              </a:r>
            </a:p>
            <a:p>
              <a:endParaRPr lang="pt-BR" sz="900"/>
            </a:p>
          </xdr:txBody>
        </xdr:sp>
      </mc:Fallback>
    </mc:AlternateContent>
    <xdr:clientData/>
  </xdr:twoCellAnchor>
  <xdr:twoCellAnchor editAs="oneCell">
    <xdr:from>
      <xdr:col>12</xdr:col>
      <xdr:colOff>661148</xdr:colOff>
      <xdr:row>0</xdr:row>
      <xdr:rowOff>0</xdr:rowOff>
    </xdr:from>
    <xdr:to>
      <xdr:col>35</xdr:col>
      <xdr:colOff>313658</xdr:colOff>
      <xdr:row>55</xdr:row>
      <xdr:rowOff>117902</xdr:rowOff>
    </xdr:to>
    <xdr:pic>
      <xdr:nvPicPr>
        <xdr:cNvPr id="4" name="Imagem 3" descr="Resultado de imagem para tabela normal padrÃ£o">
          <a:extLst>
            <a:ext uri="{FF2B5EF4-FFF2-40B4-BE49-F238E27FC236}">
              <a16:creationId xmlns:a16="http://schemas.microsoft.com/office/drawing/2014/main" id="{6D77A4E2-5AB8-41DB-A8DE-843312925E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40707" y="0"/>
          <a:ext cx="9199922" cy="105954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1</xdr:row>
      <xdr:rowOff>0</xdr:rowOff>
    </xdr:from>
    <xdr:to>
      <xdr:col>15</xdr:col>
      <xdr:colOff>304800</xdr:colOff>
      <xdr:row>16</xdr:row>
      <xdr:rowOff>138545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00DE3CAB-ED66-43D1-95A5-F3000C71AD6B}"/>
                </a:ext>
              </a:extLst>
            </xdr:cNvPr>
            <xdr:cNvSpPr txBox="1"/>
          </xdr:nvSpPr>
          <xdr:spPr>
            <a:xfrm>
              <a:off x="172143" y="190500"/>
              <a:ext cx="7146521" cy="299604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rtl="0" eaLnBrk="1" latinLnBrk="0" hangingPunct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</m:t>
                    </m:r>
                    <m:d>
                      <m:dPr>
                        <m:begChr m:val="{"/>
                        <m:endChr m:val="}"/>
                        <m:ctrlP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</m:t>
                            </m:r>
                          </m:e>
                          <m:sub>
                            <m: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𝛾</m:t>
                            </m:r>
                          </m:sub>
                        </m:sSub>
                        <m: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≤</m:t>
                        </m:r>
                        <m:f>
                          <m:fPr>
                            <m:ctrlP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acc>
                              <m:accPr>
                                <m:chr m:val="̅"/>
                                <m:ctrlPr>
                                  <a:rPr lang="pt-BR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pt-BR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𝑋</m:t>
                                </m:r>
                              </m:e>
                            </m:acc>
                            <m: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𝜇</m:t>
                            </m:r>
                          </m:num>
                          <m:den>
                            <m:f>
                              <m:fPr>
                                <m:type m:val="skw"/>
                                <m:ctrlPr>
                                  <a:rPr lang="pt-BR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pt-BR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num>
                              <m:den>
                                <m:rad>
                                  <m:radPr>
                                    <m:degHide m:val="on"/>
                                    <m:ctrlPr>
                                      <a:rPr lang="pt-BR" sz="14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radPr>
                                  <m:deg/>
                                  <m:e>
                                    <m:r>
                                      <a:rPr lang="pt-BR" sz="14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e>
                                </m:rad>
                              </m:den>
                            </m:f>
                          </m:den>
                        </m:f>
                        <m: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≤</m:t>
                        </m:r>
                        <m:sSub>
                          <m:sSubPr>
                            <m:ctrlP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</m:t>
                            </m:r>
                          </m:e>
                          <m:sub>
                            <m: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𝛾</m:t>
                            </m:r>
                          </m:sub>
                        </m:sSub>
                      </m:e>
                    </m:d>
                    <m:r>
                      <a:rPr lang="pt-BR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pt-BR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𝛾</m:t>
                    </m:r>
                  </m:oMath>
                </m:oMathPara>
              </a14:m>
              <a:endParaRPr lang="pt-BR" sz="1400">
                <a:effectLst/>
              </a:endParaRPr>
            </a:p>
            <a:p>
              <a:pPr rtl="0" eaLnBrk="1" latinLnBrk="0" hangingPunct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4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</m:t>
                    </m:r>
                    <m:d>
                      <m:dPr>
                        <m:begChr m:val="{"/>
                        <m:endChr m:val="}"/>
                        <m:ctrlPr>
                          <a:rPr lang="pt-BR" sz="14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pt-BR" sz="14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</m:acc>
                        <m:r>
                          <a:rPr lang="pt-BR" sz="14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pt-BR" sz="14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4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</m:t>
                            </m:r>
                          </m:e>
                          <m:sub>
                            <m:r>
                              <a:rPr lang="pt-BR" sz="14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𝛾</m:t>
                            </m:r>
                          </m:sub>
                        </m:sSub>
                        <m:f>
                          <m:fPr>
                            <m:ctrlPr>
                              <a:rPr lang="pt-BR" sz="14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pt-BR" sz="14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pt-BR" sz="14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pt-BR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e>
                            </m:rad>
                          </m:den>
                        </m:f>
                        <m:r>
                          <a:rPr lang="pt-BR" sz="14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≤</m:t>
                        </m:r>
                        <m:r>
                          <a:rPr lang="pt-BR" sz="14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  <m:r>
                          <a:rPr lang="pt-BR" sz="14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≤</m:t>
                        </m:r>
                        <m:acc>
                          <m:accPr>
                            <m:chr m:val="̅"/>
                            <m:ctrlPr>
                              <a:rPr lang="pt-BR" sz="14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</m:acc>
                        <m: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pt-BR" sz="14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4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</m:t>
                            </m:r>
                          </m:e>
                          <m:sub>
                            <m:r>
                              <a:rPr lang="pt-BR" sz="14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𝛾</m:t>
                            </m:r>
                          </m:sub>
                        </m:sSub>
                        <m:f>
                          <m:fPr>
                            <m:ctrlPr>
                              <a:rPr lang="pt-BR" sz="14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pt-BR" sz="14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pt-BR" sz="14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pt-BR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e>
                            </m:rad>
                          </m:den>
                        </m:f>
                      </m:e>
                    </m:d>
                    <m:r>
                      <a:rPr lang="pt-BR" sz="14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pt-BR" sz="14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𝛾</m:t>
                    </m:r>
                  </m:oMath>
                </m:oMathPara>
              </a14:m>
              <a:endParaRPr lang="pt-BR" sz="1400">
                <a:effectLst/>
              </a:endParaRPr>
            </a:p>
            <a:p>
              <a:pPr rtl="0" eaLnBrk="1" latinLnBrk="0" hangingPunct="1"/>
              <a:endParaRPr lang="pt-BR" sz="14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rtl="0" eaLnBrk="1" latinLnBrk="0" hangingPunct="1"/>
              <a:r>
                <a:rPr lang="pt-BR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Podemos definir um intervalo de confiança para </a:t>
              </a:r>
              <a14:m>
                <m:oMath xmlns:m="http://schemas.openxmlformats.org/officeDocument/2006/math">
                  <m:r>
                    <a:rPr lang="pt-BR" sz="14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𝜇</m:t>
                  </m:r>
                </m:oMath>
              </a14:m>
              <a:r>
                <a:rPr lang="pt-BR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com nível de confiança </a:t>
              </a:r>
              <a14:m>
                <m:oMath xmlns:m="http://schemas.openxmlformats.org/officeDocument/2006/math">
                  <m:r>
                    <a:rPr lang="pt-BR" sz="14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𝛾</m:t>
                  </m:r>
                </m:oMath>
              </a14:m>
              <a:r>
                <a:rPr lang="pt-BR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por:</a:t>
              </a:r>
              <a:endParaRPr lang="pt-BR" sz="1400">
                <a:effectLst/>
              </a:endParaRPr>
            </a:p>
            <a:p>
              <a:pPr rtl="0" eaLnBrk="1" latinLnBrk="0" hangingPunct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𝐼𝐶</m:t>
                    </m:r>
                    <m:d>
                      <m:dPr>
                        <m:ctrlP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  <m: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 </m:t>
                        </m:r>
                        <m: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</m:d>
                    <m:r>
                      <a:rPr lang="pt-BR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acc>
                      <m:accPr>
                        <m:chr m:val="̅"/>
                        <m:ctrlP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acc>
                    <m:r>
                      <a:rPr lang="pt-BR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±</m:t>
                    </m:r>
                    <m:sSub>
                      <m:sSubPr>
                        <m:ctrlP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𝑧</m:t>
                        </m:r>
                      </m:e>
                      <m:sub>
                        <m: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sub>
                    </m:sSub>
                    <m:f>
                      <m:fPr>
                        <m:ctrlP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t-BR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𝜎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pt-BR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pt-BR" sz="900">
                <a:effectLst/>
              </a:endParaRPr>
            </a:p>
            <a:p>
              <a:pPr marL="0" indent="0" rtl="0" eaLnBrk="1" latinLnBrk="0" hangingPunct="1"/>
              <a:endParaRPr lang="pt-BR" sz="14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indent="0" rtl="0" eaLnBrk="1" latinLnBrk="0" hangingPunct="1"/>
              <a:r>
                <a:rPr lang="pt-BR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Dado um</a:t>
              </a:r>
              <a:r>
                <a:rPr lang="pt-BR" sz="14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valor de probabilidade acumulada, obter Z. Compare com o valor da tabela.</a:t>
              </a:r>
            </a:p>
            <a:p>
              <a:pPr marL="0" indent="0" rtl="0" eaLnBrk="1" latinLnBrk="0" hangingPunct="1"/>
              <a:endParaRPr lang="pt-BR" sz="14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indent="0" rtl="0" eaLnBrk="1" latinLnBrk="0" hangingPunct="1"/>
              <a:r>
                <a:rPr lang="pt-BR" sz="14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Utilize a função INV.NORM.N do Excel</a:t>
              </a:r>
              <a:endParaRPr lang="pt-BR" sz="14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pt-BR" sz="9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00DE3CAB-ED66-43D1-95A5-F3000C71AD6B}"/>
                </a:ext>
              </a:extLst>
            </xdr:cNvPr>
            <xdr:cNvSpPr txBox="1"/>
          </xdr:nvSpPr>
          <xdr:spPr>
            <a:xfrm>
              <a:off x="172143" y="190500"/>
              <a:ext cx="7146521" cy="299604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rtl="0" eaLnBrk="1" latinLnBrk="0" hangingPunct="1"/>
              <a:r>
                <a:rPr lang="pt-BR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𝑃{−𝑧_𝛾≤(𝑋 ̅−𝜇)/(𝜎⁄√𝑛)≤𝑧_𝛾 }=𝛾</a:t>
              </a:r>
              <a:endParaRPr lang="pt-BR" sz="1400">
                <a:effectLst/>
              </a:endParaRPr>
            </a:p>
            <a:p>
              <a:pPr rtl="0" eaLnBrk="1" latinLnBrk="0" hangingPunct="1"/>
              <a:r>
                <a:rPr lang="pt-BR" sz="14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𝑃{</a:t>
              </a:r>
              <a:r>
                <a:rPr lang="pt-BR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 ̅</a:t>
              </a:r>
              <a:r>
                <a:rPr lang="pt-BR" sz="14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−𝑧_𝛾  𝜎/√</a:t>
              </a:r>
              <a:r>
                <a:rPr lang="pt-BR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pt-BR" sz="14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≤𝜇≤</a:t>
              </a:r>
              <a:r>
                <a:rPr lang="pt-BR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 ̅+</a:t>
              </a:r>
              <a:r>
                <a:rPr lang="pt-BR" sz="14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𝑧_𝛾  𝜎/√</a:t>
              </a:r>
              <a:r>
                <a:rPr lang="pt-BR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𝑛}</a:t>
              </a:r>
              <a:r>
                <a:rPr lang="pt-BR" sz="14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=𝛾</a:t>
              </a:r>
              <a:endParaRPr lang="pt-BR" sz="1400">
                <a:effectLst/>
              </a:endParaRPr>
            </a:p>
            <a:p>
              <a:pPr rtl="0" eaLnBrk="1" latinLnBrk="0" hangingPunct="1"/>
              <a:endParaRPr lang="pt-BR" sz="14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rtl="0" eaLnBrk="1" latinLnBrk="0" hangingPunct="1"/>
              <a:r>
                <a:rPr lang="pt-BR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Podemos definir um intervalo de confiança para </a:t>
              </a:r>
              <a:r>
                <a:rPr lang="pt-BR" sz="14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</a:t>
              </a:r>
              <a:r>
                <a:rPr lang="pt-BR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com nível de confiança </a:t>
              </a:r>
              <a:r>
                <a:rPr lang="pt-BR" sz="14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𝛾</a:t>
              </a:r>
              <a:r>
                <a:rPr lang="pt-BR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por:</a:t>
              </a:r>
              <a:endParaRPr lang="pt-BR" sz="1400">
                <a:effectLst/>
              </a:endParaRPr>
            </a:p>
            <a:p>
              <a:pPr rtl="0" eaLnBrk="1" latinLnBrk="0" hangingPunct="1"/>
              <a:r>
                <a:rPr lang="pt-BR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𝐼𝐶(𝜇, 𝛾)=𝑥 ̅±𝑧_𝛾  𝜎/√𝑛</a:t>
              </a:r>
              <a:endParaRPr lang="pt-BR" sz="900">
                <a:effectLst/>
              </a:endParaRPr>
            </a:p>
            <a:p>
              <a:pPr marL="0" indent="0" rtl="0" eaLnBrk="1" latinLnBrk="0" hangingPunct="1"/>
              <a:endParaRPr lang="pt-BR" sz="14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indent="0" rtl="0" eaLnBrk="1" latinLnBrk="0" hangingPunct="1"/>
              <a:r>
                <a:rPr lang="pt-BR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Dado um</a:t>
              </a:r>
              <a:r>
                <a:rPr lang="pt-BR" sz="14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valor de probabilidade acumulada, obter Z. Compare com o valor da tabela.</a:t>
              </a:r>
            </a:p>
            <a:p>
              <a:pPr marL="0" indent="0" rtl="0" eaLnBrk="1" latinLnBrk="0" hangingPunct="1"/>
              <a:endParaRPr lang="pt-BR" sz="14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indent="0" rtl="0" eaLnBrk="1" latinLnBrk="0" hangingPunct="1"/>
              <a:r>
                <a:rPr lang="pt-BR" sz="14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Utilize a função INV.NORM.N do Excel</a:t>
              </a:r>
              <a:endParaRPr lang="pt-BR" sz="14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pt-BR" sz="900"/>
            </a:p>
          </xdr:txBody>
        </xdr:sp>
      </mc:Fallback>
    </mc:AlternateContent>
    <xdr:clientData/>
  </xdr:twoCellAnchor>
  <xdr:twoCellAnchor editAs="oneCell">
    <xdr:from>
      <xdr:col>8</xdr:col>
      <xdr:colOff>390525</xdr:colOff>
      <xdr:row>4</xdr:row>
      <xdr:rowOff>22160</xdr:rowOff>
    </xdr:from>
    <xdr:to>
      <xdr:col>24</xdr:col>
      <xdr:colOff>295224</xdr:colOff>
      <xdr:row>42</xdr:row>
      <xdr:rowOff>103919</xdr:rowOff>
    </xdr:to>
    <xdr:pic>
      <xdr:nvPicPr>
        <xdr:cNvPr id="3" name="Imagem 2" descr="Resultado de imagem para tabela normal padrÃ£o">
          <a:extLst>
            <a:ext uri="{FF2B5EF4-FFF2-40B4-BE49-F238E27FC236}">
              <a16:creationId xmlns:a16="http://schemas.microsoft.com/office/drawing/2014/main" id="{EF318E6E-C05A-46E9-A395-FF87D0F566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9625" y="784160"/>
          <a:ext cx="6305499" cy="88811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1DFA0-7B43-4089-89EB-4569E3DAA75F}">
  <dimension ref="A2:M123"/>
  <sheetViews>
    <sheetView zoomScale="70" zoomScaleNormal="70" workbookViewId="0">
      <selection activeCell="H14" sqref="H14"/>
    </sheetView>
  </sheetViews>
  <sheetFormatPr defaultRowHeight="15"/>
  <cols>
    <col min="2" max="2" width="9.28515625" bestFit="1" customWidth="1"/>
    <col min="3" max="3" width="26" bestFit="1" customWidth="1"/>
    <col min="4" max="4" width="11.140625" bestFit="1" customWidth="1"/>
    <col min="5" max="5" width="13.7109375" bestFit="1" customWidth="1"/>
    <col min="7" max="7" width="9.28515625" bestFit="1" customWidth="1"/>
    <col min="8" max="8" width="15.7109375" bestFit="1" customWidth="1"/>
    <col min="9" max="9" width="17.42578125" bestFit="1" customWidth="1"/>
    <col min="10" max="10" width="18.28515625" bestFit="1" customWidth="1"/>
    <col min="11" max="11" width="9.28515625" bestFit="1" customWidth="1"/>
  </cols>
  <sheetData>
    <row r="2" spans="1:13" ht="18.75">
      <c r="A2" s="38" t="s">
        <v>4</v>
      </c>
      <c r="B2" s="39"/>
      <c r="C2" s="40"/>
      <c r="D2" s="3"/>
      <c r="E2" s="3"/>
      <c r="F2" s="3"/>
      <c r="L2" s="12"/>
      <c r="M2" s="12"/>
    </row>
    <row r="3" spans="1:13" ht="18.75">
      <c r="B3" s="3"/>
      <c r="C3" s="3"/>
      <c r="D3" s="3"/>
      <c r="E3" s="3"/>
      <c r="F3" s="3"/>
      <c r="L3" s="12"/>
      <c r="M3" s="12"/>
    </row>
    <row r="4" spans="1:13" ht="18.75">
      <c r="B4" s="14" t="s">
        <v>5</v>
      </c>
      <c r="C4" s="14">
        <v>17</v>
      </c>
      <c r="D4" s="3"/>
      <c r="E4" s="3"/>
      <c r="F4" s="3"/>
      <c r="L4" s="12"/>
      <c r="M4" s="12"/>
    </row>
    <row r="5" spans="1:13" ht="18.75">
      <c r="B5" s="14" t="s">
        <v>6</v>
      </c>
      <c r="C5" s="25">
        <v>0.04</v>
      </c>
      <c r="D5" s="3"/>
      <c r="E5" s="3"/>
      <c r="F5" s="3"/>
      <c r="L5" s="12"/>
      <c r="M5" s="12"/>
    </row>
    <row r="6" spans="1:13" ht="18.75">
      <c r="B6" s="3"/>
      <c r="C6" s="3"/>
      <c r="D6" s="3"/>
      <c r="E6" s="3"/>
      <c r="F6" s="3"/>
      <c r="L6" s="12"/>
      <c r="M6" s="12"/>
    </row>
    <row r="7" spans="1:13" ht="18.75">
      <c r="B7" s="3"/>
      <c r="C7" s="3"/>
      <c r="D7" s="3"/>
      <c r="E7" s="3"/>
      <c r="F7" s="3"/>
      <c r="L7" s="12"/>
      <c r="M7" s="12"/>
    </row>
    <row r="8" spans="1:13" ht="18.75">
      <c r="B8" s="3"/>
      <c r="C8" s="3"/>
      <c r="D8" s="3"/>
      <c r="E8" s="3"/>
      <c r="F8" s="3"/>
      <c r="L8" s="12"/>
      <c r="M8" s="12"/>
    </row>
    <row r="9" spans="1:13" ht="18.75">
      <c r="B9" s="23" t="s">
        <v>10</v>
      </c>
      <c r="C9" s="23" t="s">
        <v>11</v>
      </c>
      <c r="D9" s="3"/>
      <c r="E9" s="3"/>
      <c r="F9" s="3"/>
      <c r="L9" s="12"/>
      <c r="M9" s="12"/>
    </row>
    <row r="10" spans="1:13" ht="18.75">
      <c r="B10" s="23" t="s">
        <v>12</v>
      </c>
      <c r="C10" s="23" t="s">
        <v>13</v>
      </c>
      <c r="D10" s="3"/>
      <c r="E10" s="3"/>
      <c r="F10" s="3"/>
      <c r="L10" s="12"/>
      <c r="M10" s="12"/>
    </row>
    <row r="11" spans="1:13" ht="18.75">
      <c r="B11" s="23" t="s">
        <v>8</v>
      </c>
      <c r="C11" s="23" t="s">
        <v>9</v>
      </c>
      <c r="D11" s="3" t="s">
        <v>20</v>
      </c>
      <c r="E11" s="14" t="s">
        <v>14</v>
      </c>
      <c r="F11" s="3"/>
      <c r="G11" s="41" t="s">
        <v>15</v>
      </c>
      <c r="H11" s="41"/>
      <c r="L11" s="12"/>
      <c r="M11" s="12"/>
    </row>
    <row r="12" spans="1:13" ht="18.75">
      <c r="B12" s="14">
        <v>0</v>
      </c>
      <c r="C12" s="24">
        <f>_xlfn.BINOM.DIST(B12,$C$4,$C$5,FALSE)</f>
        <v>0.49958680767981378</v>
      </c>
      <c r="D12" s="24">
        <f>C12</f>
        <v>0.49958680767981378</v>
      </c>
      <c r="E12" s="25">
        <f>_xlfn.BINOM.DIST(B12,$C$4,$C$5,1)</f>
        <v>0.49958680767981378</v>
      </c>
      <c r="F12" s="3"/>
      <c r="G12" s="23" t="s">
        <v>16</v>
      </c>
      <c r="H12" s="14">
        <v>100</v>
      </c>
      <c r="L12" s="12"/>
      <c r="M12" s="12"/>
    </row>
    <row r="13" spans="1:13" ht="18.75">
      <c r="B13" s="14">
        <v>1</v>
      </c>
      <c r="C13" s="24">
        <f t="shared" ref="C13:C23" si="0">_xlfn.BINOM.DIST(B13,$C$4,$C$5,FALSE)</f>
        <v>0.35387398877320142</v>
      </c>
      <c r="D13" s="25">
        <f>D12+C13</f>
        <v>0.8534607964530152</v>
      </c>
      <c r="E13" s="25">
        <f t="shared" ref="E13:E23" si="1">_xlfn.BINOM.DIST(B13,$C$4,$C$5,1)</f>
        <v>0.8534607964530152</v>
      </c>
      <c r="F13" s="3"/>
      <c r="G13" s="23" t="s">
        <v>17</v>
      </c>
      <c r="H13" s="50">
        <v>0.97799999999999998</v>
      </c>
      <c r="L13" s="12"/>
      <c r="M13" s="12"/>
    </row>
    <row r="14" spans="1:13" ht="18.75">
      <c r="B14" s="14">
        <v>2</v>
      </c>
      <c r="C14" s="24">
        <f t="shared" si="0"/>
        <v>0.11795799625773386</v>
      </c>
      <c r="D14" s="25">
        <f t="shared" ref="D14:D23" si="2">D13+C14</f>
        <v>0.97141879271074905</v>
      </c>
      <c r="E14" s="25">
        <f t="shared" si="1"/>
        <v>0.97141879271074905</v>
      </c>
      <c r="F14" s="3"/>
      <c r="L14" s="12"/>
      <c r="M14" s="12"/>
    </row>
    <row r="15" spans="1:13" ht="18.75">
      <c r="B15" s="14">
        <v>3</v>
      </c>
      <c r="C15" s="24">
        <f t="shared" si="0"/>
        <v>2.4574582553694553E-2</v>
      </c>
      <c r="D15" s="25">
        <f t="shared" si="2"/>
        <v>0.99599337526444365</v>
      </c>
      <c r="E15" s="25">
        <f t="shared" si="1"/>
        <v>0.99599337526444365</v>
      </c>
      <c r="F15" s="3"/>
      <c r="G15" s="23" t="s">
        <v>12</v>
      </c>
      <c r="H15" s="23" t="s">
        <v>13</v>
      </c>
      <c r="I15" s="23" t="s">
        <v>19</v>
      </c>
      <c r="J15" s="23" t="s">
        <v>18</v>
      </c>
      <c r="K15" s="12"/>
      <c r="L15" s="12"/>
      <c r="M15" s="12"/>
    </row>
    <row r="16" spans="1:13" ht="18.75">
      <c r="B16" s="14">
        <v>4</v>
      </c>
      <c r="C16" s="24">
        <f t="shared" si="0"/>
        <v>3.5837932890804571E-3</v>
      </c>
      <c r="D16" s="25">
        <f t="shared" si="2"/>
        <v>0.99957716855352408</v>
      </c>
      <c r="E16" s="25">
        <f t="shared" si="1"/>
        <v>0.99957716855352396</v>
      </c>
      <c r="F16" s="3"/>
      <c r="G16" s="14">
        <v>0</v>
      </c>
      <c r="H16" s="48">
        <f>_xlfn.BINOM.DIST(G16,$H$12,$H$13,0)</f>
        <v>1.7469001504089777E-166</v>
      </c>
      <c r="I16" s="49">
        <f>_xlfn.BINOM.DIST(G16,$H$12,$H$13,1)</f>
        <v>1.7469001504089777E-166</v>
      </c>
      <c r="J16" s="49">
        <f>1-I16</f>
        <v>1</v>
      </c>
      <c r="K16" s="12"/>
      <c r="L16" s="12"/>
      <c r="M16" s="12"/>
    </row>
    <row r="17" spans="2:13" ht="18.75">
      <c r="B17" s="14">
        <v>5</v>
      </c>
      <c r="C17" s="24">
        <f t="shared" si="0"/>
        <v>3.8824427298371662E-4</v>
      </c>
      <c r="D17" s="25">
        <f t="shared" si="2"/>
        <v>0.99996541282650775</v>
      </c>
      <c r="E17" s="25">
        <f t="shared" si="1"/>
        <v>0.99996541282650775</v>
      </c>
      <c r="F17" s="3"/>
      <c r="G17" s="14">
        <v>1</v>
      </c>
      <c r="H17" s="48">
        <f t="shared" ref="H17:H30" si="3">_xlfn.BINOM.DIST(G17,$H$12,$H$13,0)</f>
        <v>7.765765214091161E-163</v>
      </c>
      <c r="I17" s="49">
        <f t="shared" ref="I17:I30" si="4">_xlfn.BINOM.DIST(G17,$H$12,$H$13,1)</f>
        <v>7.7675121142412614E-163</v>
      </c>
      <c r="J17" s="49">
        <f t="shared" ref="J17:J30" si="5">1-I17</f>
        <v>1</v>
      </c>
      <c r="K17" s="12"/>
      <c r="L17" s="12"/>
      <c r="M17" s="12"/>
    </row>
    <row r="18" spans="2:13" ht="18.75">
      <c r="B18" s="14">
        <v>6</v>
      </c>
      <c r="C18" s="24">
        <f t="shared" si="0"/>
        <v>3.2353689415309732E-5</v>
      </c>
      <c r="D18" s="25">
        <f t="shared" si="2"/>
        <v>0.99999776651592309</v>
      </c>
      <c r="E18" s="25">
        <f t="shared" si="1"/>
        <v>0.99999776651592298</v>
      </c>
      <c r="F18" s="3"/>
      <c r="G18" s="14">
        <v>2</v>
      </c>
      <c r="H18" s="48">
        <f t="shared" si="3"/>
        <v>1.7088566353606577E-159</v>
      </c>
      <c r="I18" s="49">
        <f t="shared" si="4"/>
        <v>1.7096333865721189E-159</v>
      </c>
      <c r="J18" s="49">
        <f t="shared" si="5"/>
        <v>1</v>
      </c>
      <c r="K18" s="12"/>
      <c r="L18" s="12"/>
      <c r="M18" s="12"/>
    </row>
    <row r="19" spans="2:13" ht="18.75">
      <c r="B19" s="14">
        <v>7</v>
      </c>
      <c r="C19" s="24">
        <f t="shared" si="0"/>
        <v>2.1183963307643231E-6</v>
      </c>
      <c r="D19" s="25">
        <f t="shared" si="2"/>
        <v>0.99999988491225389</v>
      </c>
      <c r="E19" s="25">
        <f t="shared" si="1"/>
        <v>0.99999988491225378</v>
      </c>
      <c r="F19" s="3"/>
      <c r="G19" s="14">
        <v>3</v>
      </c>
      <c r="H19" s="48">
        <f t="shared" si="3"/>
        <v>2.4815705357502273E-156</v>
      </c>
      <c r="I19" s="49">
        <f t="shared" si="4"/>
        <v>2.4832801691367432E-156</v>
      </c>
      <c r="J19" s="49">
        <f t="shared" si="5"/>
        <v>1</v>
      </c>
      <c r="K19" s="12"/>
      <c r="L19" s="12"/>
      <c r="M19" s="12"/>
    </row>
    <row r="20" spans="2:13" ht="18.75">
      <c r="B20" s="14">
        <v>8</v>
      </c>
      <c r="C20" s="24">
        <f t="shared" si="0"/>
        <v>1.1033314222730852E-7</v>
      </c>
      <c r="D20" s="25">
        <f t="shared" si="2"/>
        <v>0.99999999524539607</v>
      </c>
      <c r="E20" s="25">
        <f t="shared" si="1"/>
        <v>0.99999999524539607</v>
      </c>
      <c r="F20" s="3"/>
      <c r="G20" s="14">
        <v>4</v>
      </c>
      <c r="H20" s="48">
        <f t="shared" si="3"/>
        <v>2.6751894368691391E-153</v>
      </c>
      <c r="I20" s="49">
        <f t="shared" si="4"/>
        <v>2.6776727170381867E-153</v>
      </c>
      <c r="J20" s="49">
        <f t="shared" si="5"/>
        <v>1</v>
      </c>
      <c r="K20" s="12"/>
      <c r="L20" s="12"/>
      <c r="M20" s="12"/>
    </row>
    <row r="21" spans="2:13" ht="18.75">
      <c r="B21" s="14">
        <v>9</v>
      </c>
      <c r="C21" s="24">
        <f t="shared" si="0"/>
        <v>4.5972142594712058E-9</v>
      </c>
      <c r="D21" s="25">
        <f t="shared" si="2"/>
        <v>0.99999999984261034</v>
      </c>
      <c r="E21" s="25">
        <f t="shared" si="1"/>
        <v>0.99999999984261034</v>
      </c>
      <c r="F21" s="3"/>
      <c r="G21" s="14">
        <v>5</v>
      </c>
      <c r="H21" s="48">
        <f t="shared" si="3"/>
        <v>2.283347144079658E-150</v>
      </c>
      <c r="I21" s="49">
        <f t="shared" si="4"/>
        <v>2.2860248167966981E-150</v>
      </c>
      <c r="J21" s="49">
        <f t="shared" si="5"/>
        <v>1</v>
      </c>
      <c r="K21" s="12"/>
      <c r="L21" s="12"/>
      <c r="M21" s="12"/>
    </row>
    <row r="22" spans="2:13" ht="18.75">
      <c r="B22" s="14">
        <v>10</v>
      </c>
      <c r="C22" s="24">
        <f t="shared" si="0"/>
        <v>1.5324047531570636E-10</v>
      </c>
      <c r="D22" s="25">
        <f t="shared" si="2"/>
        <v>0.99999999999585076</v>
      </c>
      <c r="E22" s="25">
        <f t="shared" si="1"/>
        <v>0.99999999999585076</v>
      </c>
      <c r="F22" s="3"/>
      <c r="G22" s="14">
        <v>6</v>
      </c>
      <c r="H22" s="48">
        <f t="shared" si="3"/>
        <v>1.6071650239123647E-147</v>
      </c>
      <c r="I22" s="49">
        <f t="shared" si="4"/>
        <v>1.6094510487292337E-147</v>
      </c>
      <c r="J22" s="49">
        <f t="shared" si="5"/>
        <v>1</v>
      </c>
      <c r="K22" s="12"/>
      <c r="L22" s="12"/>
      <c r="M22" s="12"/>
    </row>
    <row r="23" spans="2:13" ht="18.75">
      <c r="B23" s="14">
        <v>11</v>
      </c>
      <c r="C23" s="24">
        <f t="shared" si="0"/>
        <v>4.0631944212497948E-12</v>
      </c>
      <c r="D23" s="25">
        <f t="shared" si="2"/>
        <v>0.99999999999991396</v>
      </c>
      <c r="E23" s="25">
        <f t="shared" si="1"/>
        <v>0.99999999999991396</v>
      </c>
      <c r="F23" s="3"/>
      <c r="G23" s="14">
        <v>7</v>
      </c>
      <c r="H23" s="48">
        <f t="shared" si="3"/>
        <v>9.5941490245660812E-145</v>
      </c>
      <c r="I23" s="49">
        <f t="shared" si="4"/>
        <v>9.6102435350534232E-145</v>
      </c>
      <c r="J23" s="49">
        <f t="shared" si="5"/>
        <v>1</v>
      </c>
      <c r="K23" s="12"/>
      <c r="L23" s="12"/>
      <c r="M23" s="12"/>
    </row>
    <row r="24" spans="2:13" ht="18.75">
      <c r="B24" s="12"/>
      <c r="C24" s="12"/>
      <c r="D24" s="12"/>
      <c r="E24" s="12"/>
      <c r="F24" s="12"/>
      <c r="G24" s="14">
        <v>8</v>
      </c>
      <c r="H24" s="48">
        <f t="shared" si="3"/>
        <v>4.9581035817065755E-142</v>
      </c>
      <c r="I24" s="49">
        <f t="shared" si="4"/>
        <v>4.9677138252415255E-142</v>
      </c>
      <c r="J24" s="49">
        <f t="shared" si="5"/>
        <v>1</v>
      </c>
      <c r="K24" s="12"/>
      <c r="L24" s="12"/>
      <c r="M24" s="12"/>
    </row>
    <row r="25" spans="2:13" ht="18.75">
      <c r="B25" s="12"/>
      <c r="C25" s="12"/>
      <c r="D25" s="12"/>
      <c r="E25" s="12"/>
      <c r="F25" s="12"/>
      <c r="G25" s="14">
        <v>9</v>
      </c>
      <c r="H25" s="48">
        <f t="shared" si="3"/>
        <v>2.2530824639780273E-139</v>
      </c>
      <c r="I25" s="49">
        <f t="shared" si="4"/>
        <v>2.2580501778031499E-139</v>
      </c>
      <c r="J25" s="49">
        <f t="shared" si="5"/>
        <v>1</v>
      </c>
      <c r="K25" s="12"/>
      <c r="L25" s="12"/>
      <c r="M25" s="12"/>
    </row>
    <row r="26" spans="2:13" ht="18.75">
      <c r="B26" s="12"/>
      <c r="C26" s="12"/>
      <c r="D26" s="12"/>
      <c r="E26" s="12"/>
      <c r="F26" s="12"/>
      <c r="G26" s="14">
        <v>10</v>
      </c>
      <c r="H26" s="48">
        <f t="shared" si="3"/>
        <v>9.1145378695053638E-137</v>
      </c>
      <c r="I26" s="49">
        <f t="shared" si="4"/>
        <v>9.1371183712827644E-137</v>
      </c>
      <c r="J26" s="49">
        <f t="shared" si="5"/>
        <v>1</v>
      </c>
      <c r="K26" s="12"/>
      <c r="L26" s="12"/>
      <c r="M26" s="12"/>
    </row>
    <row r="27" spans="2:13" ht="18.75">
      <c r="G27" s="23">
        <v>11</v>
      </c>
      <c r="H27" s="48">
        <f t="shared" si="3"/>
        <v>3.3151306746853742E-134</v>
      </c>
      <c r="I27" s="49">
        <f t="shared" si="4"/>
        <v>3.3242677930564658E-134</v>
      </c>
      <c r="J27" s="49">
        <f t="shared" si="5"/>
        <v>1</v>
      </c>
      <c r="K27" s="12"/>
      <c r="L27" s="12"/>
    </row>
    <row r="28" spans="2:13" ht="18.75">
      <c r="G28" s="14">
        <v>12</v>
      </c>
      <c r="H28" s="48">
        <f t="shared" si="3"/>
        <v>1.0930136522194833E-131</v>
      </c>
      <c r="I28" s="49">
        <f t="shared" si="4"/>
        <v>1.0963379200125501E-131</v>
      </c>
      <c r="J28" s="49">
        <f t="shared" si="5"/>
        <v>1</v>
      </c>
      <c r="K28" s="12"/>
      <c r="L28" s="12"/>
    </row>
    <row r="29" spans="2:13" ht="18.75">
      <c r="G29" s="14">
        <v>13</v>
      </c>
      <c r="H29" s="48">
        <f t="shared" si="3"/>
        <v>3.2891303134483648E-129</v>
      </c>
      <c r="I29" s="49">
        <f t="shared" si="4"/>
        <v>3.3000936926483544E-129</v>
      </c>
      <c r="J29" s="49">
        <f t="shared" si="5"/>
        <v>1</v>
      </c>
      <c r="K29" s="12"/>
      <c r="L29" s="12"/>
    </row>
    <row r="30" spans="2:13" ht="18.75">
      <c r="G30" s="14">
        <v>14</v>
      </c>
      <c r="H30" s="48">
        <f t="shared" si="3"/>
        <v>9.0863292808460436E-127</v>
      </c>
      <c r="I30" s="49">
        <f t="shared" si="4"/>
        <v>9.1193302177724653E-127</v>
      </c>
      <c r="J30" s="49">
        <f t="shared" si="5"/>
        <v>1</v>
      </c>
      <c r="K30" s="12"/>
      <c r="L30" s="12"/>
    </row>
    <row r="31" spans="2:13" ht="18.75">
      <c r="G31" s="14">
        <v>15</v>
      </c>
      <c r="H31" s="48">
        <f>_xlfn.BINOM.DIST(G31,$H$12,$H$13,0)</f>
        <v>2.31585752470724E-124</v>
      </c>
      <c r="I31" s="49">
        <f>_xlfn.BINOM.DIST(G31,$H$12,$H$13,1)</f>
        <v>2.3249768549250285E-124</v>
      </c>
      <c r="J31" s="49">
        <f>1-I31</f>
        <v>1</v>
      </c>
    </row>
    <row r="32" spans="2:13" ht="18.75">
      <c r="G32" s="14">
        <v>16</v>
      </c>
      <c r="H32" s="48">
        <f t="shared" ref="H32:H35" si="6">_xlfn.BINOM.DIST(G32,$H$12,$H$13,0)</f>
        <v>5.4692396599125938E-122</v>
      </c>
      <c r="I32" s="49">
        <f t="shared" ref="I32:I35" si="7">_xlfn.BINOM.DIST(G32,$H$12,$H$13,1)</f>
        <v>5.4924894284616177E-122</v>
      </c>
      <c r="J32" s="49">
        <f t="shared" ref="J32:J35" si="8">1-I32</f>
        <v>1</v>
      </c>
    </row>
    <row r="33" spans="7:10" ht="18.75">
      <c r="G33" s="14">
        <v>17</v>
      </c>
      <c r="H33" s="48">
        <f t="shared" si="6"/>
        <v>1.2013608998425752E-119</v>
      </c>
      <c r="I33" s="49">
        <f t="shared" si="7"/>
        <v>1.2068533892710381E-119</v>
      </c>
      <c r="J33" s="49">
        <f t="shared" si="8"/>
        <v>1</v>
      </c>
    </row>
    <row r="34" spans="7:10" ht="18.75">
      <c r="G34" s="14">
        <v>18</v>
      </c>
      <c r="H34" s="48">
        <f t="shared" si="6"/>
        <v>2.4626078202986316E-117</v>
      </c>
      <c r="I34" s="49">
        <f t="shared" si="7"/>
        <v>2.4746763541912311E-117</v>
      </c>
      <c r="J34" s="49">
        <f t="shared" si="8"/>
        <v>1</v>
      </c>
    </row>
    <row r="35" spans="7:10" ht="18.75">
      <c r="G35" s="14">
        <v>19</v>
      </c>
      <c r="H35" s="48">
        <f t="shared" si="6"/>
        <v>4.7246721712120316E-115</v>
      </c>
      <c r="I35" s="49">
        <f t="shared" si="7"/>
        <v>4.7494189347538757E-115</v>
      </c>
      <c r="J35" s="49">
        <f t="shared" si="8"/>
        <v>1</v>
      </c>
    </row>
    <row r="36" spans="7:10" ht="18.75">
      <c r="G36" s="14">
        <v>20</v>
      </c>
      <c r="H36" s="48">
        <f>_xlfn.BINOM.DIST(G36,$H$12,$H$13,0)</f>
        <v>8.5063427286152181E-113</v>
      </c>
      <c r="I36" s="49">
        <f>_xlfn.BINOM.DIST(G36,$H$12,$H$13,1)</f>
        <v>8.5538369179628718E-113</v>
      </c>
      <c r="J36" s="49">
        <f>1-I36</f>
        <v>1</v>
      </c>
    </row>
    <row r="37" spans="7:10" ht="18.75">
      <c r="G37" s="14">
        <v>21</v>
      </c>
      <c r="H37" s="48">
        <f t="shared" ref="H37:H41" si="9">_xlfn.BINOM.DIST(G37,$H$12,$H$13,0)</f>
        <v>1.4405546646901573E-110</v>
      </c>
      <c r="I37" s="49">
        <f t="shared" ref="I37:I41" si="10">_xlfn.BINOM.DIST(G37,$H$12,$H$13,1)</f>
        <v>1.4491085016081447E-110</v>
      </c>
      <c r="J37" s="49">
        <f t="shared" ref="J37:J41" si="11">1-I37</f>
        <v>1</v>
      </c>
    </row>
    <row r="38" spans="7:10" ht="18.75">
      <c r="G38" s="23">
        <v>22</v>
      </c>
      <c r="H38" s="48">
        <f t="shared" si="9"/>
        <v>2.2995895558531684E-108</v>
      </c>
      <c r="I38" s="49">
        <f t="shared" si="10"/>
        <v>2.3140806408691027E-108</v>
      </c>
      <c r="J38" s="49">
        <f t="shared" si="11"/>
        <v>1</v>
      </c>
    </row>
    <row r="39" spans="7:10" ht="18.75">
      <c r="G39" s="14">
        <v>23</v>
      </c>
      <c r="H39" s="48">
        <f t="shared" si="9"/>
        <v>3.4668357644010613E-106</v>
      </c>
      <c r="I39" s="49">
        <f t="shared" si="10"/>
        <v>3.4899765708097445E-106</v>
      </c>
      <c r="J39" s="49">
        <f t="shared" si="11"/>
        <v>1</v>
      </c>
    </row>
    <row r="40" spans="7:10" ht="18.75">
      <c r="G40" s="14">
        <v>24</v>
      </c>
      <c r="H40" s="48">
        <f t="shared" si="9"/>
        <v>4.9445745089774146E-104</v>
      </c>
      <c r="I40" s="49">
        <f t="shared" si="10"/>
        <v>4.9794742746850872E-104</v>
      </c>
      <c r="J40" s="49">
        <f t="shared" si="11"/>
        <v>1</v>
      </c>
    </row>
    <row r="41" spans="7:10" ht="18.75">
      <c r="G41" s="14">
        <v>25</v>
      </c>
      <c r="H41" s="48">
        <f t="shared" si="9"/>
        <v>6.6821878927863867E-102</v>
      </c>
      <c r="I41" s="49">
        <f t="shared" si="10"/>
        <v>6.7319826355330692E-102</v>
      </c>
      <c r="J41" s="49">
        <f t="shared" si="11"/>
        <v>1</v>
      </c>
    </row>
    <row r="42" spans="7:10" ht="18.75">
      <c r="G42" s="14">
        <v>26</v>
      </c>
      <c r="H42" s="48">
        <f>_xlfn.BINOM.DIST(G42,$H$12,$H$13,0)</f>
        <v>8.5688545792987115E-100</v>
      </c>
      <c r="I42" s="49">
        <f>_xlfn.BINOM.DIST(G42,$H$12,$H$13,1)</f>
        <v>8.6361744056537209E-100</v>
      </c>
      <c r="J42" s="49">
        <f>1-I42</f>
        <v>1</v>
      </c>
    </row>
    <row r="43" spans="7:10" ht="18.75">
      <c r="G43" s="14">
        <v>27</v>
      </c>
      <c r="H43" s="48">
        <f t="shared" ref="H43:H46" si="12">_xlfn.BINOM.DIST(G43,$H$12,$H$13,0)</f>
        <v>1.0440153932878883E-97</v>
      </c>
      <c r="I43" s="49">
        <f t="shared" ref="I43:I46" si="13">_xlfn.BINOM.DIST(G43,$H$12,$H$13,1)</f>
        <v>1.0526515676935091E-97</v>
      </c>
      <c r="J43" s="49">
        <f t="shared" ref="J43:J46" si="14">1-I43</f>
        <v>1</v>
      </c>
    </row>
    <row r="44" spans="7:10" ht="18.75">
      <c r="G44" s="14">
        <v>28</v>
      </c>
      <c r="H44" s="48">
        <f t="shared" si="12"/>
        <v>1.2100070614998948E-95</v>
      </c>
      <c r="I44" s="49">
        <f t="shared" si="13"/>
        <v>1.2205335771768301E-95</v>
      </c>
      <c r="J44" s="49">
        <f t="shared" si="14"/>
        <v>1</v>
      </c>
    </row>
    <row r="45" spans="7:10" ht="18.75">
      <c r="G45" s="14">
        <v>29</v>
      </c>
      <c r="H45" s="48">
        <f t="shared" si="12"/>
        <v>1.3354836558397828E-93</v>
      </c>
      <c r="I45" s="49">
        <f t="shared" si="13"/>
        <v>1.3476889916115202E-93</v>
      </c>
      <c r="J45" s="49">
        <f t="shared" si="14"/>
        <v>1</v>
      </c>
    </row>
    <row r="46" spans="7:10" ht="18.75">
      <c r="G46" s="14">
        <v>30</v>
      </c>
      <c r="H46" s="48">
        <f t="shared" si="12"/>
        <v>1.4050502135485301E-91</v>
      </c>
      <c r="I46" s="49">
        <f t="shared" si="13"/>
        <v>1.4185271034646308E-91</v>
      </c>
      <c r="J46" s="49">
        <f t="shared" si="14"/>
        <v>1</v>
      </c>
    </row>
    <row r="47" spans="7:10" ht="18.75">
      <c r="G47" s="14">
        <v>31</v>
      </c>
      <c r="H47" s="48">
        <f>_xlfn.BINOM.DIST(G47,$H$12,$H$13,0)</f>
        <v>1.4104067099638477E-89</v>
      </c>
      <c r="I47" s="49">
        <f>_xlfn.BINOM.DIST(G47,$H$12,$H$13,1)</f>
        <v>1.4245919809984641E-89</v>
      </c>
      <c r="J47" s="49">
        <f>1-I47</f>
        <v>1</v>
      </c>
    </row>
    <row r="48" spans="7:10" ht="18.75">
      <c r="G48" s="14">
        <v>32</v>
      </c>
      <c r="H48" s="48">
        <f t="shared" ref="H48:H69" si="15">_xlfn.BINOM.DIST(G48,$H$12,$H$13,0)</f>
        <v>1.3519469545707049E-87</v>
      </c>
      <c r="I48" s="49">
        <f t="shared" ref="I48:I69" si="16">_xlfn.BINOM.DIST(G48,$H$12,$H$13,1)</f>
        <v>1.366192874380666E-87</v>
      </c>
      <c r="J48" s="49">
        <f t="shared" ref="J48:J69" si="17">1-I48</f>
        <v>1</v>
      </c>
    </row>
    <row r="49" spans="7:10" ht="18.75">
      <c r="G49" s="23">
        <v>33</v>
      </c>
      <c r="H49" s="48">
        <f t="shared" si="15"/>
        <v>1.2384281028480436E-85</v>
      </c>
      <c r="I49" s="49">
        <f t="shared" si="16"/>
        <v>1.2520900315918634E-85</v>
      </c>
      <c r="J49" s="49">
        <f t="shared" si="17"/>
        <v>1</v>
      </c>
    </row>
    <row r="50" spans="7:10" ht="18.75">
      <c r="G50" s="14">
        <v>34</v>
      </c>
      <c r="H50" s="48">
        <f t="shared" si="15"/>
        <v>1.0848828859254287E-83</v>
      </c>
      <c r="I50" s="49">
        <f t="shared" si="16"/>
        <v>1.097403786241346E-83</v>
      </c>
      <c r="J50" s="49">
        <f t="shared" si="17"/>
        <v>1</v>
      </c>
    </row>
    <row r="51" spans="7:10" ht="18.75">
      <c r="G51" s="14">
        <v>35</v>
      </c>
      <c r="H51" s="48">
        <f t="shared" si="15"/>
        <v>9.0944182494435241E-82</v>
      </c>
      <c r="I51" s="49">
        <f t="shared" si="16"/>
        <v>9.2041586280675962E-82</v>
      </c>
      <c r="J51" s="49">
        <f t="shared" si="17"/>
        <v>1</v>
      </c>
    </row>
    <row r="52" spans="7:10" ht="18.75">
      <c r="G52" s="14">
        <v>36</v>
      </c>
      <c r="H52" s="48">
        <f t="shared" si="15"/>
        <v>7.2996485873372654E-80</v>
      </c>
      <c r="I52" s="49">
        <f t="shared" si="16"/>
        <v>7.3916901736180883E-80</v>
      </c>
      <c r="J52" s="49">
        <f t="shared" si="17"/>
        <v>1</v>
      </c>
    </row>
    <row r="53" spans="7:10" ht="18.75">
      <c r="G53" s="14">
        <v>37</v>
      </c>
      <c r="H53" s="48">
        <f t="shared" si="15"/>
        <v>5.6130172528087687E-78</v>
      </c>
      <c r="I53" s="49">
        <f t="shared" si="16"/>
        <v>5.686934154544844E-78</v>
      </c>
      <c r="J53" s="49">
        <f t="shared" si="17"/>
        <v>1</v>
      </c>
    </row>
    <row r="54" spans="7:10" ht="18.75">
      <c r="G54" s="14">
        <v>38</v>
      </c>
      <c r="H54" s="48">
        <f t="shared" si="15"/>
        <v>4.1368474284035814E-76</v>
      </c>
      <c r="I54" s="49">
        <f t="shared" si="16"/>
        <v>4.1937167699491995E-76</v>
      </c>
      <c r="J54" s="49">
        <f t="shared" si="17"/>
        <v>1</v>
      </c>
    </row>
    <row r="55" spans="7:10" ht="18.75">
      <c r="G55" s="14">
        <v>39</v>
      </c>
      <c r="H55" s="48">
        <f t="shared" si="15"/>
        <v>2.9235650427585345E-74</v>
      </c>
      <c r="I55" s="49">
        <f t="shared" si="16"/>
        <v>2.9655022104580063E-74</v>
      </c>
      <c r="J55" s="49">
        <f t="shared" si="17"/>
        <v>1</v>
      </c>
    </row>
    <row r="56" spans="7:10" ht="18.75">
      <c r="G56" s="14">
        <v>40</v>
      </c>
      <c r="H56" s="48">
        <f t="shared" si="15"/>
        <v>1.9819777650100786E-72</v>
      </c>
      <c r="I56" s="49">
        <f t="shared" si="16"/>
        <v>2.0116327871147215E-72</v>
      </c>
      <c r="J56" s="49">
        <f t="shared" si="17"/>
        <v>1</v>
      </c>
    </row>
    <row r="57" spans="7:10" ht="18.75">
      <c r="G57" s="14">
        <v>41</v>
      </c>
      <c r="H57" s="48">
        <f t="shared" si="15"/>
        <v>1.2893842045542982E-70</v>
      </c>
      <c r="I57" s="49">
        <f t="shared" si="16"/>
        <v>1.3095005324254112E-70</v>
      </c>
      <c r="J57" s="49">
        <f t="shared" si="17"/>
        <v>1</v>
      </c>
    </row>
    <row r="58" spans="7:10" ht="18.75">
      <c r="G58" s="14">
        <v>42</v>
      </c>
      <c r="H58" s="48">
        <f t="shared" si="15"/>
        <v>8.0519531787004721E-69</v>
      </c>
      <c r="I58" s="49">
        <f t="shared" si="16"/>
        <v>8.1829032319424482E-69</v>
      </c>
      <c r="J58" s="49">
        <f t="shared" si="17"/>
        <v>1</v>
      </c>
    </row>
    <row r="59" spans="7:10" ht="18.75">
      <c r="G59" s="14">
        <v>43</v>
      </c>
      <c r="H59" s="48">
        <f t="shared" si="15"/>
        <v>4.8281077389914842E-67</v>
      </c>
      <c r="I59" s="49">
        <f t="shared" si="16"/>
        <v>4.9099367713108454E-67</v>
      </c>
      <c r="J59" s="49">
        <f t="shared" si="17"/>
        <v>1</v>
      </c>
    </row>
    <row r="60" spans="7:10" ht="18.75">
      <c r="G60" s="23">
        <v>44</v>
      </c>
      <c r="H60" s="48">
        <f t="shared" si="15"/>
        <v>2.7804513844815473E-65</v>
      </c>
      <c r="I60" s="49">
        <f t="shared" si="16"/>
        <v>2.8295507521947454E-65</v>
      </c>
      <c r="J60" s="49">
        <f t="shared" si="17"/>
        <v>1</v>
      </c>
    </row>
    <row r="61" spans="7:10" ht="18.75">
      <c r="G61" s="14">
        <v>45</v>
      </c>
      <c r="H61" s="48">
        <f t="shared" si="15"/>
        <v>1.5381794083362616E-63</v>
      </c>
      <c r="I61" s="49">
        <f t="shared" si="16"/>
        <v>1.5664749158581762E-63</v>
      </c>
      <c r="J61" s="49">
        <f t="shared" si="17"/>
        <v>1</v>
      </c>
    </row>
    <row r="62" spans="7:10" ht="18.75">
      <c r="G62" s="14">
        <v>46</v>
      </c>
      <c r="H62" s="48">
        <f t="shared" si="15"/>
        <v>8.1757579421350126E-62</v>
      </c>
      <c r="I62" s="49">
        <f t="shared" si="16"/>
        <v>8.3324054337207669E-62</v>
      </c>
      <c r="J62" s="49">
        <f t="shared" si="17"/>
        <v>1</v>
      </c>
    </row>
    <row r="63" spans="7:10" ht="18.75">
      <c r="G63" s="14">
        <v>47</v>
      </c>
      <c r="H63" s="48">
        <f t="shared" si="15"/>
        <v>4.1758039500969364E-60</v>
      </c>
      <c r="I63" s="49">
        <f t="shared" si="16"/>
        <v>4.2591280044341705E-60</v>
      </c>
      <c r="J63" s="49">
        <f t="shared" si="17"/>
        <v>1</v>
      </c>
    </row>
    <row r="64" spans="7:10" ht="18.75">
      <c r="G64" s="14">
        <v>48</v>
      </c>
      <c r="H64" s="48">
        <f t="shared" si="15"/>
        <v>2.0497028593686439E-58</v>
      </c>
      <c r="I64" s="49">
        <f t="shared" si="16"/>
        <v>2.0922941394129036E-58</v>
      </c>
      <c r="J64" s="49">
        <f t="shared" si="17"/>
        <v>1</v>
      </c>
    </row>
    <row r="65" spans="7:10" ht="18.75">
      <c r="G65" s="14">
        <v>49</v>
      </c>
      <c r="H65" s="48">
        <f t="shared" si="15"/>
        <v>9.6697299272774736E-57</v>
      </c>
      <c r="I65" s="49">
        <f t="shared" si="16"/>
        <v>9.8789593412188554E-57</v>
      </c>
      <c r="J65" s="49">
        <f t="shared" si="17"/>
        <v>1</v>
      </c>
    </row>
    <row r="66" spans="7:10" ht="18.75">
      <c r="G66" s="14">
        <v>50</v>
      </c>
      <c r="H66" s="48">
        <f t="shared" si="15"/>
        <v>4.3846071755704717E-55</v>
      </c>
      <c r="I66" s="49">
        <f t="shared" si="16"/>
        <v>4.4833967689825461E-55</v>
      </c>
      <c r="J66" s="49">
        <f t="shared" si="17"/>
        <v>1</v>
      </c>
    </row>
    <row r="67" spans="7:10" ht="18.75">
      <c r="G67" s="14">
        <v>51</v>
      </c>
      <c r="H67" s="48">
        <f t="shared" si="15"/>
        <v>1.9109384214384444E-53</v>
      </c>
      <c r="I67" s="49">
        <f t="shared" si="16"/>
        <v>1.9557723891282731E-53</v>
      </c>
      <c r="J67" s="49">
        <f t="shared" si="17"/>
        <v>1</v>
      </c>
    </row>
    <row r="68" spans="7:10" ht="18.75">
      <c r="G68" s="14">
        <v>52</v>
      </c>
      <c r="H68" s="48">
        <f t="shared" si="15"/>
        <v>8.0048943209943177E-52</v>
      </c>
      <c r="I68" s="49">
        <f t="shared" si="16"/>
        <v>8.2004715599068779E-52</v>
      </c>
      <c r="J68" s="49">
        <f t="shared" si="17"/>
        <v>1</v>
      </c>
    </row>
    <row r="69" spans="7:10" ht="18.75">
      <c r="G69" s="14">
        <v>53</v>
      </c>
      <c r="H69" s="48">
        <f t="shared" si="15"/>
        <v>3.2228281218246605E-50</v>
      </c>
      <c r="I69" s="49">
        <f t="shared" si="16"/>
        <v>3.3048328374236741E-50</v>
      </c>
      <c r="J69" s="49">
        <f t="shared" si="17"/>
        <v>1</v>
      </c>
    </row>
    <row r="70" spans="7:10" ht="18.75">
      <c r="G70" s="14">
        <v>54</v>
      </c>
      <c r="H70" s="48">
        <f t="shared" ref="H70:H90" si="18">_xlfn.BINOM.DIST(G70,$H$12,$H$13,0)</f>
        <v>1.2469740525908236E-48</v>
      </c>
      <c r="I70" s="49">
        <f t="shared" ref="I70:I90" si="19">_xlfn.BINOM.DIST(G70,$H$12,$H$13,1)</f>
        <v>1.2800223809650433E-48</v>
      </c>
      <c r="J70" s="49">
        <f t="shared" ref="J70:J90" si="20">1-I70</f>
        <v>1</v>
      </c>
    </row>
    <row r="71" spans="7:10" ht="18.75">
      <c r="G71" s="23">
        <v>55</v>
      </c>
      <c r="H71" s="48">
        <f t="shared" si="18"/>
        <v>4.6362701386740493E-47</v>
      </c>
      <c r="I71" s="49">
        <f t="shared" si="19"/>
        <v>4.7642723767705332E-47</v>
      </c>
      <c r="J71" s="49">
        <f t="shared" si="20"/>
        <v>1</v>
      </c>
    </row>
    <row r="72" spans="7:10" ht="18.75">
      <c r="G72" s="14">
        <v>56</v>
      </c>
      <c r="H72" s="48">
        <f t="shared" si="18"/>
        <v>1.6561870844403225E-45</v>
      </c>
      <c r="I72" s="49">
        <f t="shared" si="19"/>
        <v>1.7038298082079558E-45</v>
      </c>
      <c r="J72" s="49">
        <f t="shared" si="20"/>
        <v>1</v>
      </c>
    </row>
    <row r="73" spans="7:10" ht="18.75">
      <c r="G73" s="14">
        <v>57</v>
      </c>
      <c r="H73" s="48">
        <f t="shared" si="18"/>
        <v>5.683336731868852E-44</v>
      </c>
      <c r="I73" s="49">
        <f t="shared" si="19"/>
        <v>5.8537197126895983E-44</v>
      </c>
      <c r="J73" s="49">
        <f t="shared" si="20"/>
        <v>1</v>
      </c>
    </row>
    <row r="74" spans="7:10" ht="18.75">
      <c r="G74" s="14">
        <v>58</v>
      </c>
      <c r="H74" s="48">
        <f t="shared" si="18"/>
        <v>1.873095947664643E-42</v>
      </c>
      <c r="I74" s="49">
        <f t="shared" si="19"/>
        <v>1.9316331447915493E-42</v>
      </c>
      <c r="J74" s="49">
        <f t="shared" si="20"/>
        <v>1</v>
      </c>
    </row>
    <row r="75" spans="7:10" ht="18.75">
      <c r="G75" s="14">
        <v>59</v>
      </c>
      <c r="H75" s="48">
        <f t="shared" si="18"/>
        <v>5.9275261283723128E-41</v>
      </c>
      <c r="I75" s="49">
        <f t="shared" si="19"/>
        <v>6.1206894428514561E-41</v>
      </c>
      <c r="J75" s="49">
        <f t="shared" si="20"/>
        <v>1</v>
      </c>
    </row>
    <row r="76" spans="7:10" ht="18.75">
      <c r="G76" s="14">
        <v>60</v>
      </c>
      <c r="H76" s="48">
        <f t="shared" si="18"/>
        <v>1.8006207779960394E-39</v>
      </c>
      <c r="I76" s="49">
        <f t="shared" si="19"/>
        <v>1.8618276724245221E-39</v>
      </c>
      <c r="J76" s="49">
        <f t="shared" si="20"/>
        <v>1</v>
      </c>
    </row>
    <row r="77" spans="7:10" ht="18.75">
      <c r="G77" s="14">
        <v>61</v>
      </c>
      <c r="H77" s="48">
        <f t="shared" si="18"/>
        <v>5.2489034899557208E-38</v>
      </c>
      <c r="I77" s="49">
        <f t="shared" si="19"/>
        <v>5.4350862571980519E-38</v>
      </c>
      <c r="J77" s="49">
        <f t="shared" si="20"/>
        <v>1</v>
      </c>
    </row>
    <row r="78" spans="7:10" ht="18.75">
      <c r="G78" s="14">
        <v>62</v>
      </c>
      <c r="H78" s="48">
        <f t="shared" si="18"/>
        <v>1.4677688923305647E-36</v>
      </c>
      <c r="I78" s="49">
        <f t="shared" si="19"/>
        <v>1.5221197549025187E-36</v>
      </c>
      <c r="J78" s="49">
        <f t="shared" si="20"/>
        <v>1</v>
      </c>
    </row>
    <row r="79" spans="7:10" ht="18.75">
      <c r="G79" s="14">
        <v>63</v>
      </c>
      <c r="H79" s="48">
        <f t="shared" si="18"/>
        <v>3.9356539043703051E-35</v>
      </c>
      <c r="I79" s="49">
        <f t="shared" si="19"/>
        <v>4.0878658798605189E-35</v>
      </c>
      <c r="J79" s="49">
        <f t="shared" si="20"/>
        <v>1</v>
      </c>
    </row>
    <row r="80" spans="7:10" ht="18.75">
      <c r="G80" s="14">
        <v>64</v>
      </c>
      <c r="H80" s="48">
        <f t="shared" si="18"/>
        <v>1.0114742342581237E-33</v>
      </c>
      <c r="I80" s="49">
        <f t="shared" si="19"/>
        <v>1.0523528930567321E-33</v>
      </c>
      <c r="J80" s="49">
        <f t="shared" si="20"/>
        <v>1</v>
      </c>
    </row>
    <row r="81" spans="7:10" ht="18.75">
      <c r="G81" s="14">
        <v>65</v>
      </c>
      <c r="H81" s="48">
        <f t="shared" si="18"/>
        <v>2.4903485901929967E-32</v>
      </c>
      <c r="I81" s="49">
        <f t="shared" si="19"/>
        <v>2.5955838794986459E-32</v>
      </c>
      <c r="J81" s="49">
        <f t="shared" si="20"/>
        <v>1</v>
      </c>
    </row>
    <row r="82" spans="7:10" ht="18.75">
      <c r="G82" s="23">
        <v>66</v>
      </c>
      <c r="H82" s="48">
        <f t="shared" si="18"/>
        <v>5.8708424409301389E-31</v>
      </c>
      <c r="I82" s="49">
        <f t="shared" si="19"/>
        <v>6.1304008288800209E-31</v>
      </c>
      <c r="J82" s="49">
        <f t="shared" si="20"/>
        <v>1</v>
      </c>
    </row>
    <row r="83" spans="7:10" ht="18.75">
      <c r="G83" s="14">
        <v>67</v>
      </c>
      <c r="H83" s="48">
        <f t="shared" si="18"/>
        <v>1.3244047004464847E-29</v>
      </c>
      <c r="I83" s="49">
        <f t="shared" si="19"/>
        <v>1.3857087087352928E-29</v>
      </c>
      <c r="J83" s="49">
        <f t="shared" si="20"/>
        <v>1</v>
      </c>
    </row>
    <row r="84" spans="7:10" ht="18.75">
      <c r="G84" s="14">
        <v>68</v>
      </c>
      <c r="H84" s="48">
        <f t="shared" si="18"/>
        <v>2.8572083758161551E-28</v>
      </c>
      <c r="I84" s="49">
        <f t="shared" si="19"/>
        <v>2.9957792466896724E-28</v>
      </c>
      <c r="J84" s="49">
        <f t="shared" si="20"/>
        <v>1</v>
      </c>
    </row>
    <row r="85" spans="7:10" ht="18.75">
      <c r="G85" s="14">
        <v>69</v>
      </c>
      <c r="H85" s="48">
        <f t="shared" si="18"/>
        <v>5.8905924459513726E-27</v>
      </c>
      <c r="I85" s="49">
        <f t="shared" si="19"/>
        <v>6.1901703706203818E-27</v>
      </c>
      <c r="J85" s="49">
        <f t="shared" si="20"/>
        <v>1</v>
      </c>
    </row>
    <row r="86" spans="7:10" ht="18.75">
      <c r="G86" s="14">
        <v>70</v>
      </c>
      <c r="H86" s="48">
        <f t="shared" si="18"/>
        <v>1.1596816998464445E-25</v>
      </c>
      <c r="I86" s="49">
        <f t="shared" si="19"/>
        <v>1.2215834035526549E-25</v>
      </c>
      <c r="J86" s="49">
        <f t="shared" si="20"/>
        <v>1</v>
      </c>
    </row>
    <row r="87" spans="7:10" ht="18.75">
      <c r="G87" s="23">
        <v>71</v>
      </c>
      <c r="H87" s="48">
        <f t="shared" si="18"/>
        <v>2.1783009650124773E-24</v>
      </c>
      <c r="I87" s="49">
        <f t="shared" si="19"/>
        <v>2.3004593053677355E-24</v>
      </c>
      <c r="J87" s="49">
        <f t="shared" si="20"/>
        <v>1</v>
      </c>
    </row>
    <row r="88" spans="7:10" ht="18.75">
      <c r="G88" s="14">
        <v>72</v>
      </c>
      <c r="H88" s="48">
        <f t="shared" si="18"/>
        <v>3.9003138869750333E-23</v>
      </c>
      <c r="I88" s="49">
        <f t="shared" si="19"/>
        <v>4.1303598175118107E-23</v>
      </c>
      <c r="J88" s="49">
        <f t="shared" si="20"/>
        <v>1</v>
      </c>
    </row>
    <row r="89" spans="7:10" ht="18.75">
      <c r="G89" s="14">
        <v>73</v>
      </c>
      <c r="H89" s="48">
        <f t="shared" si="18"/>
        <v>6.6504480374173499E-22</v>
      </c>
      <c r="I89" s="49">
        <f t="shared" si="19"/>
        <v>7.0634840191686561E-22</v>
      </c>
      <c r="J89" s="49">
        <f t="shared" si="20"/>
        <v>1</v>
      </c>
    </row>
    <row r="90" spans="7:10" ht="18.75">
      <c r="G90" s="14">
        <v>74</v>
      </c>
      <c r="H90" s="48">
        <f t="shared" si="18"/>
        <v>1.0786961356022285E-20</v>
      </c>
      <c r="I90" s="49">
        <f t="shared" si="19"/>
        <v>1.1493309757939194E-20</v>
      </c>
      <c r="J90" s="49">
        <f t="shared" si="20"/>
        <v>1</v>
      </c>
    </row>
    <row r="91" spans="7:10" ht="18.75">
      <c r="G91" s="14">
        <v>75</v>
      </c>
      <c r="H91" s="48">
        <f>_xlfn.BINOM.DIST(G91,$H$12,$H$13,0)</f>
        <v>1.6623688082480964E-19</v>
      </c>
      <c r="I91" s="49">
        <f>_xlfn.BINOM.DIST(G91,$H$12,$H$13,1)</f>
        <v>1.7773019058274908E-19</v>
      </c>
      <c r="J91" s="49">
        <f>1-I91</f>
        <v>1</v>
      </c>
    </row>
    <row r="92" spans="7:10" ht="18.75">
      <c r="G92" s="14">
        <v>76</v>
      </c>
      <c r="H92" s="48">
        <f t="shared" ref="H92:H95" si="21">_xlfn.BINOM.DIST(G92,$H$12,$H$13,0)</f>
        <v>2.4309161101474597E-18</v>
      </c>
      <c r="I92" s="49">
        <f t="shared" ref="I92:I95" si="22">_xlfn.BINOM.DIST(G92,$H$12,$H$13,1)</f>
        <v>2.6086463007302318E-18</v>
      </c>
      <c r="J92" s="49">
        <f t="shared" ref="J92:J95" si="23">1-I92</f>
        <v>1</v>
      </c>
    </row>
    <row r="93" spans="7:10" ht="18.75">
      <c r="G93" s="14">
        <v>77</v>
      </c>
      <c r="H93" s="48">
        <f t="shared" si="21"/>
        <v>3.3682681781217138E-17</v>
      </c>
      <c r="I93" s="49">
        <f t="shared" si="22"/>
        <v>3.6291328081947344E-17</v>
      </c>
      <c r="J93" s="49">
        <f t="shared" si="23"/>
        <v>1</v>
      </c>
    </row>
    <row r="94" spans="7:10" ht="18.75">
      <c r="G94" s="14">
        <v>78</v>
      </c>
      <c r="H94" s="48">
        <f t="shared" si="21"/>
        <v>4.4152578320902721E-16</v>
      </c>
      <c r="I94" s="49">
        <f t="shared" si="22"/>
        <v>4.7781711129097183E-16</v>
      </c>
      <c r="J94" s="49">
        <f t="shared" si="23"/>
        <v>0.99999999999999956</v>
      </c>
    </row>
    <row r="95" spans="7:10" ht="18.75">
      <c r="G95" s="14">
        <v>79</v>
      </c>
      <c r="H95" s="48">
        <f t="shared" si="21"/>
        <v>5.465977417448484E-15</v>
      </c>
      <c r="I95" s="49">
        <f t="shared" si="22"/>
        <v>5.9437945287394826E-15</v>
      </c>
      <c r="J95" s="49">
        <f t="shared" si="23"/>
        <v>0.999999999999994</v>
      </c>
    </row>
    <row r="96" spans="7:10" ht="18.75">
      <c r="G96" s="14">
        <v>80</v>
      </c>
      <c r="H96" s="48">
        <f>_xlfn.BINOM.DIST(G96,$H$12,$H$13,0)</f>
        <v>6.3784229658839396E-14</v>
      </c>
      <c r="I96" s="49">
        <f>_xlfn.BINOM.DIST(G96,$H$12,$H$13,1)</f>
        <v>6.9728024187578715E-14</v>
      </c>
      <c r="J96" s="49">
        <f>1-I96</f>
        <v>0.99999999999993028</v>
      </c>
    </row>
    <row r="97" spans="7:10" ht="18.75">
      <c r="G97" s="14">
        <v>81</v>
      </c>
      <c r="H97" s="48">
        <f t="shared" ref="H97:H101" si="24">_xlfn.BINOM.DIST(G97,$H$12,$H$13,0)</f>
        <v>7.0012319423506204E-13</v>
      </c>
      <c r="I97" s="49">
        <f t="shared" ref="I97:I101" si="25">_xlfn.BINOM.DIST(G97,$H$12,$H$13,1)</f>
        <v>7.6985121842264286E-13</v>
      </c>
      <c r="J97" s="49">
        <f t="shared" ref="J97:J101" si="26">1-I97</f>
        <v>0.99999999999923017</v>
      </c>
    </row>
    <row r="98" spans="7:10" ht="18.75">
      <c r="G98" s="23">
        <v>82</v>
      </c>
      <c r="H98" s="48">
        <f t="shared" si="24"/>
        <v>7.2115793765388588E-12</v>
      </c>
      <c r="I98" s="49">
        <f t="shared" si="25"/>
        <v>7.9814305949614294E-12</v>
      </c>
      <c r="J98" s="49">
        <f t="shared" si="26"/>
        <v>0.99999999999201861</v>
      </c>
    </row>
    <row r="99" spans="7:10" ht="18.75">
      <c r="G99" s="14">
        <v>83</v>
      </c>
      <c r="H99" s="48">
        <f t="shared" si="24"/>
        <v>6.9524996355196885E-11</v>
      </c>
      <c r="I99" s="49">
        <f t="shared" si="25"/>
        <v>7.7506426950157998E-11</v>
      </c>
      <c r="J99" s="49">
        <f t="shared" si="26"/>
        <v>0.99999999992249355</v>
      </c>
    </row>
    <row r="100" spans="7:10" ht="18.75">
      <c r="G100" s="14">
        <v>84</v>
      </c>
      <c r="H100" s="48">
        <f t="shared" si="24"/>
        <v>6.2549923668912583E-10</v>
      </c>
      <c r="I100" s="49">
        <f t="shared" si="25"/>
        <v>7.030056636392802E-10</v>
      </c>
      <c r="J100" s="49">
        <f t="shared" si="26"/>
        <v>0.99999999929699435</v>
      </c>
    </row>
    <row r="101" spans="7:10" ht="18.75">
      <c r="G101" s="14">
        <v>85</v>
      </c>
      <c r="H101" s="48">
        <f t="shared" si="24"/>
        <v>5.2341240939632977E-9</v>
      </c>
      <c r="I101" s="49">
        <f t="shared" si="25"/>
        <v>5.9371297576025712E-9</v>
      </c>
      <c r="J101" s="49">
        <f t="shared" si="26"/>
        <v>0.99999999406287021</v>
      </c>
    </row>
    <row r="102" spans="7:10" ht="18.75">
      <c r="G102" s="14">
        <v>86</v>
      </c>
      <c r="H102" s="48">
        <f>_xlfn.BINOM.DIST(G102,$H$12,$H$13,0)</f>
        <v>4.0583826880783113E-8</v>
      </c>
      <c r="I102" s="49">
        <f>_xlfn.BINOM.DIST(G102,$H$12,$H$13,1)</f>
        <v>4.6520956638385733E-8</v>
      </c>
      <c r="J102" s="49">
        <f>1-I102</f>
        <v>0.99999995347904336</v>
      </c>
    </row>
    <row r="103" spans="7:10" ht="18.75">
      <c r="G103" s="14">
        <v>87</v>
      </c>
      <c r="H103" s="48">
        <f t="shared" ref="H103:H106" si="27">_xlfn.BINOM.DIST(G103,$H$12,$H$13,0)</f>
        <v>2.9032066752961466E-7</v>
      </c>
      <c r="I103" s="49">
        <f t="shared" ref="I103:I106" si="28">_xlfn.BINOM.DIST(G103,$H$12,$H$13,1)</f>
        <v>3.3684162416800084E-7</v>
      </c>
      <c r="J103" s="49">
        <f t="shared" ref="J103:J106" si="29">1-I103</f>
        <v>0.99999966315837585</v>
      </c>
    </row>
    <row r="104" spans="7:10" ht="18.75">
      <c r="G104" s="14">
        <v>88</v>
      </c>
      <c r="H104" s="48">
        <f t="shared" si="27"/>
        <v>1.9065790118654435E-6</v>
      </c>
      <c r="I104" s="49">
        <f t="shared" si="28"/>
        <v>2.2434206360334551E-6</v>
      </c>
      <c r="J104" s="49">
        <f t="shared" si="29"/>
        <v>0.99999775657936396</v>
      </c>
    </row>
    <row r="105" spans="7:10" ht="18.75">
      <c r="G105" s="14">
        <v>89</v>
      </c>
      <c r="H105" s="48">
        <f t="shared" si="27"/>
        <v>1.142778921514453E-5</v>
      </c>
      <c r="I105" s="49">
        <f t="shared" si="28"/>
        <v>1.3671209851177937E-5</v>
      </c>
      <c r="J105" s="49">
        <f t="shared" si="29"/>
        <v>0.99998632879014882</v>
      </c>
    </row>
    <row r="106" spans="7:10" ht="18.75">
      <c r="G106" s="14">
        <v>90</v>
      </c>
      <c r="H106" s="48">
        <f t="shared" si="27"/>
        <v>6.2090988068951768E-5</v>
      </c>
      <c r="I106" s="49">
        <f t="shared" si="28"/>
        <v>7.5762197920129569E-5</v>
      </c>
      <c r="J106" s="49">
        <f t="shared" si="29"/>
        <v>0.99992423780207984</v>
      </c>
    </row>
    <row r="107" spans="7:10" ht="18.75">
      <c r="G107" s="14">
        <v>91</v>
      </c>
      <c r="H107" s="48">
        <f>_xlfn.BINOM.DIST(G107,$H$12,$H$13,0)</f>
        <v>3.0332161004712632E-4</v>
      </c>
      <c r="I107" s="49">
        <f>_xlfn.BINOM.DIST(G107,$H$12,$H$13,1)</f>
        <v>3.7908380796725582E-4</v>
      </c>
      <c r="J107" s="49">
        <f>1-I107</f>
        <v>0.99962091619203275</v>
      </c>
    </row>
    <row r="108" spans="7:10" ht="18.75">
      <c r="G108" s="23">
        <v>92</v>
      </c>
      <c r="H108" s="48">
        <f t="shared" ref="H108:H121" si="30">_xlfn.BINOM.DIST(G108,$H$12,$H$13,0)</f>
        <v>1.3190893338116628E-3</v>
      </c>
      <c r="I108" s="49">
        <f t="shared" ref="I108:I121" si="31">_xlfn.BINOM.DIST(G108,$H$12,$H$13,1)</f>
        <v>1.6981731417789173E-3</v>
      </c>
      <c r="J108" s="49">
        <f t="shared" ref="J108:J121" si="32">1-I108</f>
        <v>0.99830182685822111</v>
      </c>
    </row>
    <row r="109" spans="7:10" ht="18.75">
      <c r="G109" s="14">
        <v>93</v>
      </c>
      <c r="H109" s="48">
        <f t="shared" si="30"/>
        <v>5.0442595052504601E-3</v>
      </c>
      <c r="I109" s="49">
        <f t="shared" si="31"/>
        <v>6.7424326470293698E-3</v>
      </c>
      <c r="J109" s="49">
        <f t="shared" si="32"/>
        <v>0.99325756735297066</v>
      </c>
    </row>
    <row r="110" spans="7:10" ht="18.75">
      <c r="G110" s="14">
        <v>94</v>
      </c>
      <c r="H110" s="48">
        <f t="shared" si="30"/>
        <v>1.6698743023667618E-2</v>
      </c>
      <c r="I110" s="49">
        <f t="shared" si="31"/>
        <v>2.3441175670696975E-2</v>
      </c>
      <c r="J110" s="49">
        <f t="shared" si="32"/>
        <v>0.97655882432930308</v>
      </c>
    </row>
    <row r="111" spans="7:10" ht="18.75">
      <c r="G111" s="14">
        <v>95</v>
      </c>
      <c r="H111" s="48">
        <f t="shared" si="30"/>
        <v>4.6884317733436112E-2</v>
      </c>
      <c r="I111" s="49">
        <f t="shared" si="31"/>
        <v>7.0325493404132994E-2</v>
      </c>
      <c r="J111" s="49">
        <f t="shared" si="32"/>
        <v>0.92967450659586703</v>
      </c>
    </row>
    <row r="112" spans="7:10" ht="18.75">
      <c r="G112" s="14">
        <v>96</v>
      </c>
      <c r="H112" s="48">
        <f>_xlfn.BINOM.DIST(G112,$H$12,$H$13,0)</f>
        <v>0.10855317884304087</v>
      </c>
      <c r="I112" s="49">
        <f>_xlfn.BINOM.DIST(G112,$H$12,$H$13,1)</f>
        <v>0.17887867224717385</v>
      </c>
      <c r="J112" s="49">
        <f>1-I112</f>
        <v>0.8211213277528262</v>
      </c>
    </row>
    <row r="113" spans="7:10" ht="18.75">
      <c r="G113" s="14">
        <v>97</v>
      </c>
      <c r="H113" s="48">
        <f t="shared" ref="H113:H116" si="33">_xlfn.BINOM.DIST(G113,$H$12,$H$13,0)</f>
        <v>0.19899720507683946</v>
      </c>
      <c r="I113" s="49">
        <f t="shared" ref="I113:I116" si="34">_xlfn.BINOM.DIST(G113,$H$12,$H$13,1)</f>
        <v>0.37787587732401356</v>
      </c>
      <c r="J113" s="49">
        <f t="shared" ref="J113:J116" si="35">1-I113</f>
        <v>0.62212412267598638</v>
      </c>
    </row>
    <row r="114" spans="7:10" ht="18.75">
      <c r="G114" s="14">
        <v>98</v>
      </c>
      <c r="H114" s="48">
        <f t="shared" si="33"/>
        <v>0.27080602954334249</v>
      </c>
      <c r="I114" s="49">
        <f t="shared" si="34"/>
        <v>0.64868190686735583</v>
      </c>
      <c r="J114" s="49">
        <f t="shared" si="35"/>
        <v>0.35131809313264417</v>
      </c>
    </row>
    <row r="115" spans="7:10" ht="18.75">
      <c r="G115" s="16">
        <v>99</v>
      </c>
      <c r="H115" s="51">
        <f t="shared" si="33"/>
        <v>0.24320321110504023</v>
      </c>
      <c r="I115" s="52">
        <f t="shared" si="34"/>
        <v>0.89188511797239589</v>
      </c>
      <c r="J115" s="52">
        <f t="shared" si="35"/>
        <v>0.10811488202760411</v>
      </c>
    </row>
    <row r="116" spans="7:10" ht="18.75">
      <c r="G116" s="57">
        <v>100</v>
      </c>
      <c r="H116" s="58">
        <f t="shared" si="33"/>
        <v>0.1081148820276041</v>
      </c>
      <c r="I116" s="59">
        <f t="shared" si="34"/>
        <v>1</v>
      </c>
      <c r="J116" s="59">
        <f t="shared" si="35"/>
        <v>0</v>
      </c>
    </row>
    <row r="117" spans="7:10" ht="18.75">
      <c r="G117" s="53"/>
      <c r="H117" s="54"/>
      <c r="I117" s="55"/>
      <c r="J117" s="55"/>
    </row>
    <row r="118" spans="7:10" ht="18.75">
      <c r="G118" s="53"/>
      <c r="H118" s="54"/>
      <c r="I118" s="55"/>
      <c r="J118" s="55"/>
    </row>
    <row r="119" spans="7:10" ht="18.75">
      <c r="G119" s="56"/>
      <c r="H119" s="54"/>
      <c r="I119" s="55"/>
      <c r="J119" s="55"/>
    </row>
    <row r="120" spans="7:10" ht="18.75">
      <c r="G120" s="53"/>
      <c r="H120" s="54"/>
      <c r="I120" s="55"/>
      <c r="J120" s="55"/>
    </row>
    <row r="121" spans="7:10" ht="18.75">
      <c r="G121" s="53"/>
      <c r="H121" s="54"/>
      <c r="I121" s="55"/>
      <c r="J121" s="55"/>
    </row>
    <row r="122" spans="7:10" ht="18.75">
      <c r="G122" s="53"/>
      <c r="H122" s="54"/>
      <c r="I122" s="55"/>
      <c r="J122" s="55"/>
    </row>
    <row r="123" spans="7:10" ht="18.75">
      <c r="G123" s="53"/>
      <c r="H123" s="54"/>
      <c r="I123" s="55"/>
      <c r="J123" s="55"/>
    </row>
  </sheetData>
  <mergeCells count="2">
    <mergeCell ref="A2:C2"/>
    <mergeCell ref="G11:H1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A0F03-63A1-4A20-89F0-5DAC291E0377}">
  <dimension ref="A2:O34"/>
  <sheetViews>
    <sheetView tabSelected="1" zoomScale="70" zoomScaleNormal="70" workbookViewId="0">
      <selection activeCell="L13" sqref="L13"/>
    </sheetView>
  </sheetViews>
  <sheetFormatPr defaultRowHeight="15"/>
  <cols>
    <col min="3" max="3" width="15.5703125" bestFit="1" customWidth="1"/>
    <col min="4" max="5" width="13.85546875" bestFit="1" customWidth="1"/>
    <col min="7" max="7" width="11.5703125" bestFit="1" customWidth="1"/>
    <col min="8" max="8" width="10.5703125" bestFit="1" customWidth="1"/>
    <col min="11" max="11" width="9.7109375" bestFit="1" customWidth="1"/>
    <col min="12" max="12" width="11.140625" bestFit="1" customWidth="1"/>
    <col min="13" max="13" width="13.85546875" bestFit="1" customWidth="1"/>
    <col min="14" max="14" width="17.85546875" bestFit="1" customWidth="1"/>
  </cols>
  <sheetData>
    <row r="2" spans="1:15" ht="18.75">
      <c r="A2" s="42" t="s">
        <v>21</v>
      </c>
      <c r="B2" s="42"/>
      <c r="C2" s="42"/>
      <c r="D2" s="3"/>
      <c r="E2" s="3"/>
      <c r="F2" s="3"/>
    </row>
    <row r="3" spans="1:15" ht="18.75">
      <c r="B3" s="3"/>
      <c r="C3" s="3"/>
      <c r="D3" s="3"/>
      <c r="E3" s="3"/>
      <c r="F3" s="3"/>
    </row>
    <row r="4" spans="1:15" ht="19.5">
      <c r="B4" s="15" t="s">
        <v>6</v>
      </c>
      <c r="C4" s="14">
        <v>0.5</v>
      </c>
      <c r="D4" s="3"/>
      <c r="E4" s="3"/>
      <c r="F4" s="3"/>
    </row>
    <row r="5" spans="1:15" ht="18.75">
      <c r="B5" s="14" t="s">
        <v>5</v>
      </c>
      <c r="C5" s="14">
        <v>12</v>
      </c>
      <c r="D5" s="3"/>
      <c r="E5" s="3"/>
      <c r="F5" s="3"/>
    </row>
    <row r="6" spans="1:15" ht="18.75">
      <c r="B6" s="3"/>
      <c r="C6" s="3"/>
      <c r="D6" s="3"/>
      <c r="E6" s="3"/>
      <c r="F6" s="3"/>
    </row>
    <row r="7" spans="1:15" ht="19.5">
      <c r="B7" s="15" t="s">
        <v>7</v>
      </c>
      <c r="C7" s="14">
        <f>C5*C4</f>
        <v>6</v>
      </c>
      <c r="D7" s="3"/>
      <c r="E7" s="3"/>
      <c r="F7" s="3"/>
    </row>
    <row r="8" spans="1:15" ht="18.75">
      <c r="B8" s="3"/>
      <c r="C8" s="3"/>
      <c r="D8" s="3"/>
      <c r="E8" s="3"/>
      <c r="F8" s="3"/>
    </row>
    <row r="9" spans="1:15" ht="18.75">
      <c r="B9" s="3"/>
      <c r="C9" s="3"/>
      <c r="D9" s="3"/>
      <c r="E9" s="3"/>
      <c r="F9" s="3"/>
    </row>
    <row r="10" spans="1:15" ht="18.75">
      <c r="B10" s="14" t="s">
        <v>10</v>
      </c>
      <c r="C10" s="14" t="s">
        <v>11</v>
      </c>
      <c r="D10" s="3"/>
      <c r="E10" s="3"/>
      <c r="F10" s="3"/>
    </row>
    <row r="11" spans="1:15" ht="18.75">
      <c r="B11" s="14" t="s">
        <v>8</v>
      </c>
      <c r="C11" s="16" t="s">
        <v>9</v>
      </c>
      <c r="D11" s="3" t="s">
        <v>20</v>
      </c>
      <c r="E11" s="14" t="s">
        <v>19</v>
      </c>
      <c r="F11" s="3"/>
      <c r="G11" s="43" t="s">
        <v>21</v>
      </c>
      <c r="H11" s="43"/>
      <c r="I11" s="28"/>
      <c r="J11" s="23" t="s">
        <v>25</v>
      </c>
      <c r="K11" s="23" t="s">
        <v>11</v>
      </c>
      <c r="L11" s="26" t="s">
        <v>26</v>
      </c>
      <c r="M11" s="26" t="s">
        <v>19</v>
      </c>
      <c r="N11" s="26" t="s">
        <v>18</v>
      </c>
      <c r="O11" s="28"/>
    </row>
    <row r="12" spans="1:15" ht="18.75">
      <c r="B12" s="14">
        <v>0</v>
      </c>
      <c r="C12" s="24">
        <f>_xlfn.POISSON.DIST(B12,$C$7,0)</f>
        <v>2.4787521766663585E-3</v>
      </c>
      <c r="D12" s="27">
        <f>C12</f>
        <v>2.4787521766663585E-3</v>
      </c>
      <c r="E12" s="25">
        <f>POISSON(B12,$C$7,1)</f>
        <v>2.4787521766663585E-3</v>
      </c>
      <c r="F12" s="13"/>
      <c r="G12" s="14" t="s">
        <v>22</v>
      </c>
      <c r="H12" s="14">
        <v>10000</v>
      </c>
      <c r="I12" s="28"/>
      <c r="J12" s="14">
        <v>0</v>
      </c>
      <c r="K12" s="31">
        <f>_xlfn.POISSON.DIST(J12,$H$14,0)</f>
        <v>0</v>
      </c>
      <c r="L12" s="34">
        <f>K12</f>
        <v>0</v>
      </c>
      <c r="M12" s="34">
        <f>_xlfn.POISSON.DIST(J12,$H$14,1)</f>
        <v>0</v>
      </c>
      <c r="N12" s="31">
        <f>1-M12</f>
        <v>1</v>
      </c>
      <c r="O12" s="28"/>
    </row>
    <row r="13" spans="1:15" ht="18.75">
      <c r="B13" s="14">
        <v>1</v>
      </c>
      <c r="C13" s="24">
        <f t="shared" ref="C13:C23" si="0">_xlfn.POISSON.DIST(B13,$C$7,0)</f>
        <v>1.4872513059998151E-2</v>
      </c>
      <c r="D13" s="27">
        <f>D12+C13</f>
        <v>1.7351265236664509E-2</v>
      </c>
      <c r="E13" s="25">
        <f t="shared" ref="E13:E23" si="1">POISSON(B13,$C$7,1)</f>
        <v>1.7351265236664509E-2</v>
      </c>
      <c r="F13" s="3"/>
      <c r="G13" s="14" t="s">
        <v>23</v>
      </c>
      <c r="H13">
        <v>4.0000000000000002E-4</v>
      </c>
      <c r="I13" s="28" t="s">
        <v>31</v>
      </c>
      <c r="J13" s="14">
        <v>1</v>
      </c>
      <c r="K13" s="31">
        <f t="shared" ref="K13:K32" si="2">_xlfn.POISSON.DIST(J13,$H$14,0)</f>
        <v>0</v>
      </c>
      <c r="L13" s="34">
        <f>L12+K13</f>
        <v>0</v>
      </c>
      <c r="M13" s="34">
        <f t="shared" ref="M13:M32" si="3">_xlfn.POISSON.DIST(J13,$H$14,1)</f>
        <v>0</v>
      </c>
      <c r="N13" s="31">
        <f t="shared" ref="N13:N32" si="4">1-M13</f>
        <v>1</v>
      </c>
      <c r="O13" s="28"/>
    </row>
    <row r="14" spans="1:15" ht="18.75">
      <c r="B14" s="14">
        <v>2</v>
      </c>
      <c r="C14" s="24">
        <f t="shared" si="0"/>
        <v>4.4617539179994462E-2</v>
      </c>
      <c r="D14" s="27">
        <f t="shared" ref="D14:D23" si="5">D13+C14</f>
        <v>6.1968804416658974E-2</v>
      </c>
      <c r="E14" s="25">
        <f t="shared" si="1"/>
        <v>6.196880441665896E-2</v>
      </c>
      <c r="F14" s="3"/>
      <c r="G14" s="29" t="s">
        <v>24</v>
      </c>
      <c r="H14" s="30">
        <f>H12*H15</f>
        <v>6300</v>
      </c>
      <c r="I14" s="28"/>
      <c r="J14" s="14">
        <v>2</v>
      </c>
      <c r="K14" s="31">
        <f t="shared" si="2"/>
        <v>0</v>
      </c>
      <c r="L14" s="34">
        <f t="shared" ref="L14:L32" si="6">L13+K14</f>
        <v>0</v>
      </c>
      <c r="M14" s="34">
        <f t="shared" si="3"/>
        <v>0</v>
      </c>
      <c r="N14" s="31">
        <f t="shared" si="4"/>
        <v>1</v>
      </c>
      <c r="O14" s="28"/>
    </row>
    <row r="15" spans="1:15" ht="18.75">
      <c r="B15" s="14">
        <v>3</v>
      </c>
      <c r="C15" s="24">
        <f t="shared" si="0"/>
        <v>8.9235078359988909E-2</v>
      </c>
      <c r="D15" s="27">
        <f t="shared" si="5"/>
        <v>0.15120388277664787</v>
      </c>
      <c r="E15" s="25">
        <f t="shared" si="1"/>
        <v>0.15120388277664787</v>
      </c>
      <c r="F15" s="3"/>
      <c r="G15" s="28"/>
      <c r="H15" s="28">
        <f>0.63</f>
        <v>0.63</v>
      </c>
      <c r="I15" s="28"/>
      <c r="J15" s="14">
        <v>3</v>
      </c>
      <c r="K15" s="31">
        <f t="shared" si="2"/>
        <v>0</v>
      </c>
      <c r="L15" s="34">
        <f t="shared" si="6"/>
        <v>0</v>
      </c>
      <c r="M15" s="34">
        <f t="shared" si="3"/>
        <v>0</v>
      </c>
      <c r="N15" s="31">
        <f t="shared" si="4"/>
        <v>1</v>
      </c>
      <c r="O15" s="28"/>
    </row>
    <row r="16" spans="1:15" ht="18.75">
      <c r="B16" s="14">
        <v>4</v>
      </c>
      <c r="C16" s="24">
        <f t="shared" si="0"/>
        <v>0.13385261753998337</v>
      </c>
      <c r="D16" s="27">
        <f t="shared" si="5"/>
        <v>0.28505650031663121</v>
      </c>
      <c r="E16" s="25">
        <f t="shared" si="1"/>
        <v>0.28505650031663121</v>
      </c>
      <c r="F16" s="3"/>
      <c r="G16" s="28"/>
      <c r="H16" s="28">
        <f>0.37/1000</f>
        <v>3.6999999999999999E-4</v>
      </c>
      <c r="I16" s="28"/>
      <c r="J16" s="14">
        <v>4</v>
      </c>
      <c r="K16" s="31">
        <f t="shared" si="2"/>
        <v>0</v>
      </c>
      <c r="L16" s="34">
        <f t="shared" si="6"/>
        <v>0</v>
      </c>
      <c r="M16" s="34">
        <f t="shared" si="3"/>
        <v>0</v>
      </c>
      <c r="N16" s="31">
        <f t="shared" si="4"/>
        <v>1</v>
      </c>
      <c r="O16" s="28"/>
    </row>
    <row r="17" spans="2:15" ht="18.75">
      <c r="B17" s="14">
        <v>5</v>
      </c>
      <c r="C17" s="24">
        <f t="shared" si="0"/>
        <v>0.16062314104798003</v>
      </c>
      <c r="D17" s="27">
        <f t="shared" si="5"/>
        <v>0.44567964136461125</v>
      </c>
      <c r="E17" s="25">
        <f t="shared" si="1"/>
        <v>0.44567964136461113</v>
      </c>
      <c r="F17" s="3"/>
      <c r="G17" s="28"/>
      <c r="H17" s="28"/>
      <c r="I17" s="28"/>
      <c r="J17" s="14">
        <v>5</v>
      </c>
      <c r="K17" s="31">
        <f t="shared" si="2"/>
        <v>0</v>
      </c>
      <c r="L17" s="34">
        <f t="shared" si="6"/>
        <v>0</v>
      </c>
      <c r="M17" s="34">
        <f t="shared" si="3"/>
        <v>0</v>
      </c>
      <c r="N17" s="31">
        <f t="shared" si="4"/>
        <v>1</v>
      </c>
      <c r="O17" s="28"/>
    </row>
    <row r="18" spans="2:15" ht="18.75">
      <c r="B18" s="14">
        <v>6</v>
      </c>
      <c r="C18" s="24">
        <f t="shared" si="0"/>
        <v>0.16062314104798003</v>
      </c>
      <c r="D18" s="27">
        <f t="shared" si="5"/>
        <v>0.60630278241259128</v>
      </c>
      <c r="E18" s="25">
        <f t="shared" si="1"/>
        <v>0.60630278241259128</v>
      </c>
      <c r="F18" s="3"/>
      <c r="G18" s="28"/>
      <c r="H18" s="28"/>
      <c r="I18" s="28"/>
      <c r="J18" s="14">
        <v>6</v>
      </c>
      <c r="K18" s="31">
        <f t="shared" si="2"/>
        <v>0</v>
      </c>
      <c r="L18" s="34">
        <f t="shared" si="6"/>
        <v>0</v>
      </c>
      <c r="M18" s="34">
        <f t="shared" si="3"/>
        <v>0</v>
      </c>
      <c r="N18" s="31">
        <f t="shared" si="4"/>
        <v>1</v>
      </c>
      <c r="O18" s="28"/>
    </row>
    <row r="19" spans="2:15" ht="18.75">
      <c r="B19" s="14">
        <v>7</v>
      </c>
      <c r="C19" s="24">
        <f t="shared" si="0"/>
        <v>0.13767697804112577</v>
      </c>
      <c r="D19" s="27">
        <f t="shared" si="5"/>
        <v>0.74397976045371705</v>
      </c>
      <c r="E19" s="25">
        <f t="shared" si="1"/>
        <v>0.74397976045371694</v>
      </c>
      <c r="F19" s="3"/>
      <c r="G19" s="28"/>
      <c r="H19" s="28"/>
      <c r="I19" s="28"/>
      <c r="J19" s="14">
        <v>7</v>
      </c>
      <c r="K19" s="31">
        <f t="shared" si="2"/>
        <v>0</v>
      </c>
      <c r="L19" s="34">
        <f t="shared" si="6"/>
        <v>0</v>
      </c>
      <c r="M19" s="34">
        <f t="shared" si="3"/>
        <v>0</v>
      </c>
      <c r="N19" s="31">
        <f t="shared" si="4"/>
        <v>1</v>
      </c>
      <c r="O19" s="28"/>
    </row>
    <row r="20" spans="2:15" ht="18.75">
      <c r="B20" s="14">
        <v>8</v>
      </c>
      <c r="C20" s="24">
        <f t="shared" si="0"/>
        <v>0.10325773353084432</v>
      </c>
      <c r="D20" s="27">
        <f t="shared" si="5"/>
        <v>0.84723749398456139</v>
      </c>
      <c r="E20" s="25">
        <f t="shared" si="1"/>
        <v>0.84723749398456127</v>
      </c>
      <c r="F20" s="3"/>
      <c r="G20" s="28"/>
      <c r="H20" s="28"/>
      <c r="I20" s="28"/>
      <c r="J20" s="14">
        <v>8</v>
      </c>
      <c r="K20" s="31">
        <f t="shared" si="2"/>
        <v>0</v>
      </c>
      <c r="L20" s="34">
        <f t="shared" si="6"/>
        <v>0</v>
      </c>
      <c r="M20" s="34">
        <f t="shared" si="3"/>
        <v>0</v>
      </c>
      <c r="N20" s="31">
        <f t="shared" si="4"/>
        <v>1</v>
      </c>
      <c r="O20" s="28"/>
    </row>
    <row r="21" spans="2:15" ht="18.75">
      <c r="B21" s="14">
        <v>9</v>
      </c>
      <c r="C21" s="24">
        <f t="shared" si="0"/>
        <v>6.883848902056286E-2</v>
      </c>
      <c r="D21" s="27">
        <f t="shared" si="5"/>
        <v>0.91607598300512427</v>
      </c>
      <c r="E21" s="25">
        <f t="shared" si="1"/>
        <v>0.91607598300512416</v>
      </c>
      <c r="F21" s="3"/>
      <c r="G21" s="28"/>
      <c r="H21" s="28"/>
      <c r="I21" s="28"/>
      <c r="J21" s="14">
        <v>9</v>
      </c>
      <c r="K21" s="31">
        <f t="shared" si="2"/>
        <v>0</v>
      </c>
      <c r="L21" s="34">
        <f t="shared" si="6"/>
        <v>0</v>
      </c>
      <c r="M21" s="34">
        <f t="shared" si="3"/>
        <v>0</v>
      </c>
      <c r="N21" s="31">
        <f t="shared" si="4"/>
        <v>1</v>
      </c>
      <c r="O21" s="28"/>
    </row>
    <row r="22" spans="2:15" ht="18.75">
      <c r="B22" s="14">
        <v>10</v>
      </c>
      <c r="C22" s="24">
        <f t="shared" si="0"/>
        <v>4.1303093412337732E-2</v>
      </c>
      <c r="D22" s="27">
        <f t="shared" si="5"/>
        <v>0.957379076417462</v>
      </c>
      <c r="E22" s="25">
        <f t="shared" si="1"/>
        <v>0.95737907641746189</v>
      </c>
      <c r="F22" s="3"/>
      <c r="G22" s="28"/>
      <c r="H22" s="28"/>
      <c r="I22" s="28"/>
      <c r="J22" s="14">
        <v>10</v>
      </c>
      <c r="K22" s="31">
        <f t="shared" si="2"/>
        <v>0</v>
      </c>
      <c r="L22" s="34">
        <f t="shared" si="6"/>
        <v>0</v>
      </c>
      <c r="M22" s="34">
        <f t="shared" si="3"/>
        <v>0</v>
      </c>
      <c r="N22" s="31">
        <f t="shared" si="4"/>
        <v>1</v>
      </c>
      <c r="O22" s="28"/>
    </row>
    <row r="23" spans="2:15" ht="18.75">
      <c r="B23" s="14">
        <v>11</v>
      </c>
      <c r="C23" s="24">
        <f t="shared" si="0"/>
        <v>2.2528960043093311E-2</v>
      </c>
      <c r="D23" s="27">
        <f t="shared" si="5"/>
        <v>0.97990803646055535</v>
      </c>
      <c r="E23" s="25">
        <f t="shared" si="1"/>
        <v>0.97990803646055524</v>
      </c>
      <c r="F23" s="3"/>
      <c r="G23" s="28"/>
      <c r="H23" s="28"/>
      <c r="I23" s="28"/>
      <c r="J23" s="14">
        <v>11</v>
      </c>
      <c r="K23" s="31">
        <f t="shared" si="2"/>
        <v>0</v>
      </c>
      <c r="L23" s="34">
        <f t="shared" si="6"/>
        <v>0</v>
      </c>
      <c r="M23" s="34">
        <f t="shared" si="3"/>
        <v>0</v>
      </c>
      <c r="N23" s="31">
        <f t="shared" si="4"/>
        <v>1</v>
      </c>
      <c r="O23" s="28"/>
    </row>
    <row r="24" spans="2:15" ht="18.75">
      <c r="G24" s="28"/>
      <c r="H24" s="28"/>
      <c r="I24" s="28"/>
      <c r="J24" s="14">
        <v>12</v>
      </c>
      <c r="K24" s="31">
        <f t="shared" si="2"/>
        <v>0</v>
      </c>
      <c r="L24" s="34">
        <f t="shared" si="6"/>
        <v>0</v>
      </c>
      <c r="M24" s="34">
        <f t="shared" si="3"/>
        <v>0</v>
      </c>
      <c r="N24" s="31">
        <f t="shared" si="4"/>
        <v>1</v>
      </c>
      <c r="O24" s="28"/>
    </row>
    <row r="25" spans="2:15" ht="18.75">
      <c r="G25" s="28"/>
      <c r="H25" s="28"/>
      <c r="I25" s="28"/>
      <c r="J25" s="14">
        <v>13</v>
      </c>
      <c r="K25" s="31">
        <f t="shared" si="2"/>
        <v>0</v>
      </c>
      <c r="L25" s="34">
        <f t="shared" si="6"/>
        <v>0</v>
      </c>
      <c r="M25" s="34">
        <f t="shared" si="3"/>
        <v>0</v>
      </c>
      <c r="N25" s="31">
        <f t="shared" si="4"/>
        <v>1</v>
      </c>
      <c r="O25" s="28"/>
    </row>
    <row r="26" spans="2:15" ht="18.75">
      <c r="G26" s="28"/>
      <c r="H26" s="28"/>
      <c r="I26" s="28"/>
      <c r="J26" s="14">
        <v>14</v>
      </c>
      <c r="K26" s="31">
        <f t="shared" si="2"/>
        <v>0</v>
      </c>
      <c r="L26" s="34">
        <f t="shared" si="6"/>
        <v>0</v>
      </c>
      <c r="M26" s="34">
        <f t="shared" si="3"/>
        <v>0</v>
      </c>
      <c r="N26" s="31">
        <f t="shared" si="4"/>
        <v>1</v>
      </c>
      <c r="O26" s="28"/>
    </row>
    <row r="27" spans="2:15" ht="18.75">
      <c r="J27" s="14">
        <v>15</v>
      </c>
      <c r="K27" s="31">
        <f t="shared" si="2"/>
        <v>0</v>
      </c>
      <c r="L27" s="34">
        <f t="shared" si="6"/>
        <v>0</v>
      </c>
      <c r="M27" s="34">
        <f t="shared" si="3"/>
        <v>0</v>
      </c>
      <c r="N27" s="31">
        <f t="shared" si="4"/>
        <v>1</v>
      </c>
    </row>
    <row r="28" spans="2:15" ht="18.75">
      <c r="J28" s="14">
        <v>16</v>
      </c>
      <c r="K28" s="31">
        <f t="shared" si="2"/>
        <v>0</v>
      </c>
      <c r="L28" s="34">
        <f t="shared" si="6"/>
        <v>0</v>
      </c>
      <c r="M28" s="34">
        <f t="shared" si="3"/>
        <v>0</v>
      </c>
      <c r="N28" s="31">
        <f t="shared" si="4"/>
        <v>1</v>
      </c>
    </row>
    <row r="29" spans="2:15" ht="18.75">
      <c r="J29" s="14">
        <v>17</v>
      </c>
      <c r="K29" s="31">
        <f t="shared" si="2"/>
        <v>0</v>
      </c>
      <c r="L29" s="34">
        <f t="shared" si="6"/>
        <v>0</v>
      </c>
      <c r="M29" s="34">
        <f t="shared" si="3"/>
        <v>0</v>
      </c>
      <c r="N29" s="31">
        <f t="shared" si="4"/>
        <v>1</v>
      </c>
    </row>
    <row r="30" spans="2:15" ht="18.75">
      <c r="J30" s="14">
        <v>18</v>
      </c>
      <c r="K30" s="31">
        <f t="shared" si="2"/>
        <v>0</v>
      </c>
      <c r="L30" s="34">
        <f t="shared" si="6"/>
        <v>0</v>
      </c>
      <c r="M30" s="34">
        <f t="shared" si="3"/>
        <v>0</v>
      </c>
      <c r="N30" s="31">
        <f t="shared" si="4"/>
        <v>1</v>
      </c>
    </row>
    <row r="31" spans="2:15" ht="18.75">
      <c r="J31" s="14">
        <v>19</v>
      </c>
      <c r="K31" s="31">
        <f t="shared" si="2"/>
        <v>0</v>
      </c>
      <c r="L31" s="34">
        <f t="shared" si="6"/>
        <v>0</v>
      </c>
      <c r="M31" s="34">
        <f t="shared" si="3"/>
        <v>0</v>
      </c>
      <c r="N31" s="31">
        <f t="shared" si="4"/>
        <v>1</v>
      </c>
    </row>
    <row r="32" spans="2:15" ht="18.75">
      <c r="J32" s="14">
        <v>20</v>
      </c>
      <c r="K32" s="31">
        <f t="shared" si="2"/>
        <v>0</v>
      </c>
      <c r="L32" s="34">
        <f t="shared" si="6"/>
        <v>0</v>
      </c>
      <c r="M32" s="34">
        <f t="shared" si="3"/>
        <v>0</v>
      </c>
      <c r="N32" s="31">
        <f t="shared" si="4"/>
        <v>1</v>
      </c>
    </row>
    <row r="33" spans="11:12" ht="18.75">
      <c r="K33" s="32"/>
      <c r="L33" s="34"/>
    </row>
    <row r="34" spans="11:12" ht="18.75">
      <c r="K34" s="32"/>
      <c r="L34" s="34"/>
    </row>
  </sheetData>
  <mergeCells count="2">
    <mergeCell ref="A2:C2"/>
    <mergeCell ref="G11:H11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7:M46"/>
  <sheetViews>
    <sheetView topLeftCell="A13" zoomScale="110" zoomScaleNormal="110" workbookViewId="0">
      <selection activeCell="H37" sqref="H37"/>
    </sheetView>
  </sheetViews>
  <sheetFormatPr defaultColWidth="6" defaultRowHeight="15"/>
  <cols>
    <col min="1" max="1" width="2.42578125" style="1" customWidth="1"/>
    <col min="2" max="4" width="6" style="1"/>
    <col min="5" max="5" width="9.28515625" style="1" customWidth="1"/>
    <col min="6" max="6" width="6" style="1"/>
    <col min="7" max="7" width="7.28515625" style="1" bestFit="1" customWidth="1"/>
    <col min="8" max="16384" width="6" style="1"/>
  </cols>
  <sheetData>
    <row r="17" spans="3:13" s="9" customFormat="1"/>
    <row r="19" spans="3:13">
      <c r="C19" s="2" t="s">
        <v>0</v>
      </c>
      <c r="D19" s="9"/>
      <c r="E19" s="10" t="s">
        <v>3</v>
      </c>
      <c r="F19" s="9"/>
      <c r="G19" s="9"/>
    </row>
    <row r="20" spans="3:13">
      <c r="E20" s="44" t="s">
        <v>27</v>
      </c>
      <c r="F20" s="44"/>
    </row>
    <row r="21" spans="3:13">
      <c r="C21" s="5">
        <v>0</v>
      </c>
      <c r="E21" s="19">
        <f>_xlfn.NORM.DIST(C21,0,1,1)</f>
        <v>0.5</v>
      </c>
      <c r="G21" s="19"/>
    </row>
    <row r="22" spans="3:13">
      <c r="C22" s="5">
        <v>0.1</v>
      </c>
      <c r="E22" s="19">
        <f t="shared" ref="E22:E26" si="0">_xlfn.NORM.DIST(C22,0,1,1)</f>
        <v>0.53982783727702899</v>
      </c>
      <c r="G22" s="19"/>
      <c r="H22" s="2"/>
      <c r="J22" s="2"/>
      <c r="K22" s="2"/>
      <c r="L22" s="2"/>
      <c r="M22" s="2"/>
    </row>
    <row r="23" spans="3:13">
      <c r="C23" s="5">
        <v>0.13</v>
      </c>
      <c r="E23" s="19">
        <f t="shared" si="0"/>
        <v>0.55171678665456114</v>
      </c>
      <c r="G23" s="19"/>
    </row>
    <row r="24" spans="3:13">
      <c r="C24" s="5">
        <v>1.24</v>
      </c>
      <c r="D24" s="2"/>
      <c r="E24" s="19">
        <f t="shared" si="0"/>
        <v>0.89251230292541306</v>
      </c>
      <c r="F24" s="2"/>
      <c r="G24" s="19"/>
    </row>
    <row r="25" spans="3:13">
      <c r="C25" s="5">
        <v>2.59</v>
      </c>
      <c r="E25" s="19">
        <f t="shared" si="0"/>
        <v>0.99520120340287377</v>
      </c>
      <c r="G25" s="19"/>
    </row>
    <row r="26" spans="3:13">
      <c r="C26" s="5">
        <v>3.49</v>
      </c>
      <c r="E26" s="19">
        <f t="shared" si="0"/>
        <v>0.99975848972643211</v>
      </c>
      <c r="G26" s="19"/>
    </row>
    <row r="27" spans="3:13">
      <c r="C27" s="2"/>
    </row>
    <row r="28" spans="3:13">
      <c r="C28" s="2"/>
    </row>
    <row r="29" spans="3:13">
      <c r="C29" s="2" t="s">
        <v>0</v>
      </c>
      <c r="D29" s="9"/>
      <c r="E29" s="10" t="s">
        <v>3</v>
      </c>
      <c r="F29" s="9"/>
      <c r="G29" s="9"/>
    </row>
    <row r="30" spans="3:13">
      <c r="E30" s="45" t="s">
        <v>28</v>
      </c>
      <c r="F30" s="45"/>
    </row>
    <row r="31" spans="3:13">
      <c r="C31" s="5">
        <v>0</v>
      </c>
      <c r="E31" s="35">
        <f>_xlfn.NORM.S.DIST(C31,1)</f>
        <v>0.5</v>
      </c>
      <c r="G31" s="19"/>
    </row>
    <row r="32" spans="3:13">
      <c r="C32" s="5">
        <v>0.1</v>
      </c>
      <c r="E32" s="35">
        <f t="shared" ref="E32:E36" si="1">_xlfn.NORM.S.DIST(C32,1)</f>
        <v>0.53982783727702899</v>
      </c>
      <c r="G32" s="19"/>
    </row>
    <row r="33" spans="3:7">
      <c r="C33" s="5">
        <v>0.13</v>
      </c>
      <c r="E33" s="35">
        <f t="shared" si="1"/>
        <v>0.55171678665456114</v>
      </c>
      <c r="G33" s="19"/>
    </row>
    <row r="34" spans="3:7">
      <c r="C34" s="5">
        <v>1.24</v>
      </c>
      <c r="D34" s="2"/>
      <c r="E34" s="35">
        <f t="shared" si="1"/>
        <v>0.89251230292541306</v>
      </c>
      <c r="F34" s="2"/>
      <c r="G34" s="19"/>
    </row>
    <row r="35" spans="3:7">
      <c r="C35" s="5">
        <v>2.59</v>
      </c>
      <c r="E35" s="35">
        <f t="shared" si="1"/>
        <v>0.99520120340287377</v>
      </c>
      <c r="G35" s="19"/>
    </row>
    <row r="36" spans="3:7">
      <c r="C36" s="5">
        <v>3.49</v>
      </c>
      <c r="E36" s="35">
        <f t="shared" si="1"/>
        <v>0.99975848972643211</v>
      </c>
      <c r="G36" s="19"/>
    </row>
    <row r="39" spans="3:7">
      <c r="C39" s="2" t="s">
        <v>0</v>
      </c>
      <c r="D39" s="9"/>
      <c r="E39" s="10" t="s">
        <v>3</v>
      </c>
      <c r="F39" s="9"/>
      <c r="G39" s="9"/>
    </row>
    <row r="41" spans="3:7">
      <c r="C41" s="5">
        <v>0</v>
      </c>
      <c r="E41" s="19"/>
      <c r="G41" s="19"/>
    </row>
    <row r="42" spans="3:7">
      <c r="C42" s="5">
        <v>0.1</v>
      </c>
      <c r="E42" s="19"/>
      <c r="G42" s="19"/>
    </row>
    <row r="43" spans="3:7">
      <c r="C43" s="5">
        <v>0.13</v>
      </c>
      <c r="E43" s="19"/>
      <c r="G43" s="19"/>
    </row>
    <row r="44" spans="3:7">
      <c r="C44" s="5">
        <v>1.24</v>
      </c>
      <c r="D44" s="2"/>
      <c r="E44" s="19"/>
      <c r="G44" s="19"/>
    </row>
    <row r="45" spans="3:7">
      <c r="C45" s="5">
        <v>2.59</v>
      </c>
      <c r="E45" s="19"/>
      <c r="G45" s="19"/>
    </row>
    <row r="46" spans="3:7">
      <c r="C46" s="5">
        <v>3.49</v>
      </c>
      <c r="E46" s="19"/>
      <c r="G46" s="19"/>
    </row>
  </sheetData>
  <mergeCells count="2">
    <mergeCell ref="E20:F20"/>
    <mergeCell ref="E30:F3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7:M48"/>
  <sheetViews>
    <sheetView topLeftCell="A25" zoomScale="130" zoomScaleNormal="130" workbookViewId="0">
      <selection activeCell="O47" sqref="O47"/>
    </sheetView>
  </sheetViews>
  <sheetFormatPr defaultColWidth="6" defaultRowHeight="15"/>
  <cols>
    <col min="1" max="1" width="2.42578125" style="1" customWidth="1"/>
    <col min="2" max="16384" width="6" style="1"/>
  </cols>
  <sheetData>
    <row r="17" spans="3:13" s="9" customFormat="1">
      <c r="C17" s="2" t="s">
        <v>0</v>
      </c>
      <c r="E17" s="10" t="s">
        <v>3</v>
      </c>
    </row>
    <row r="18" spans="3:13">
      <c r="E18" s="46" t="s">
        <v>27</v>
      </c>
      <c r="F18" s="46"/>
      <c r="G18" s="46"/>
      <c r="H18" s="46"/>
    </row>
    <row r="19" spans="3:13">
      <c r="C19" s="17" t="s">
        <v>0</v>
      </c>
      <c r="D19" s="17">
        <v>0</v>
      </c>
      <c r="E19" s="17">
        <v>0.01</v>
      </c>
      <c r="F19" s="17">
        <v>0.02</v>
      </c>
      <c r="G19" s="17">
        <v>0.03</v>
      </c>
      <c r="H19" s="17">
        <v>0.04</v>
      </c>
      <c r="I19" s="17">
        <v>0.05</v>
      </c>
      <c r="J19" s="17">
        <v>0.06</v>
      </c>
      <c r="K19" s="17">
        <v>7.0000000000000007E-2</v>
      </c>
      <c r="L19" s="17">
        <v>0.08</v>
      </c>
      <c r="M19" s="17">
        <v>0.09</v>
      </c>
    </row>
    <row r="20" spans="3:13">
      <c r="C20" s="18">
        <v>0</v>
      </c>
      <c r="D20" s="20">
        <f>_xlfn.NORM.DIST($C20+D$19,0,1,1)</f>
        <v>0.5</v>
      </c>
      <c r="E20" s="20">
        <f t="shared" ref="E20:M20" si="0">_xlfn.NORM.DIST($C20+E$19,0,1,1)</f>
        <v>0.5039893563146316</v>
      </c>
      <c r="F20" s="20">
        <f t="shared" si="0"/>
        <v>0.50797831371690205</v>
      </c>
      <c r="G20" s="20">
        <f t="shared" si="0"/>
        <v>0.51196647341411272</v>
      </c>
      <c r="H20" s="20">
        <f t="shared" si="0"/>
        <v>0.51595343685283068</v>
      </c>
      <c r="I20" s="20">
        <f t="shared" si="0"/>
        <v>0.51993880583837249</v>
      </c>
      <c r="J20" s="20">
        <f t="shared" si="0"/>
        <v>0.52392218265410684</v>
      </c>
      <c r="K20" s="20">
        <f t="shared" si="0"/>
        <v>0.52790317018052113</v>
      </c>
      <c r="L20" s="20">
        <f t="shared" si="0"/>
        <v>0.53188137201398744</v>
      </c>
      <c r="M20" s="20">
        <f t="shared" si="0"/>
        <v>0.53585639258517204</v>
      </c>
    </row>
    <row r="21" spans="3:13">
      <c r="C21" s="17">
        <v>0.1</v>
      </c>
      <c r="D21" s="20">
        <f t="shared" ref="D21:M32" si="1">_xlfn.NORM.DIST($C21+D$19,0,1,1)</f>
        <v>0.53982783727702899</v>
      </c>
      <c r="E21" s="20">
        <f t="shared" si="1"/>
        <v>0.54379531254231672</v>
      </c>
      <c r="F21" s="20">
        <f t="shared" si="1"/>
        <v>0.54775842602058389</v>
      </c>
      <c r="G21" s="20">
        <f t="shared" si="1"/>
        <v>0.55171678665456114</v>
      </c>
      <c r="H21" s="20">
        <f t="shared" si="1"/>
        <v>0.55567000480590645</v>
      </c>
      <c r="I21" s="20">
        <f t="shared" si="1"/>
        <v>0.5596176923702425</v>
      </c>
      <c r="J21" s="20">
        <f t="shared" si="1"/>
        <v>0.56355946289143288</v>
      </c>
      <c r="K21" s="20">
        <f t="shared" si="1"/>
        <v>0.56749493167503839</v>
      </c>
      <c r="L21" s="20">
        <f t="shared" si="1"/>
        <v>0.5714237159009008</v>
      </c>
      <c r="M21" s="20">
        <f t="shared" si="1"/>
        <v>0.57534543473479549</v>
      </c>
    </row>
    <row r="22" spans="3:13">
      <c r="C22" s="17">
        <v>0.2</v>
      </c>
      <c r="D22" s="20">
        <f t="shared" si="1"/>
        <v>0.57925970943910299</v>
      </c>
      <c r="E22" s="20">
        <f t="shared" si="1"/>
        <v>0.58316616348244232</v>
      </c>
      <c r="F22" s="20">
        <f t="shared" si="1"/>
        <v>0.58706442264821468</v>
      </c>
      <c r="G22" s="20">
        <f t="shared" si="1"/>
        <v>0.59095411514200591</v>
      </c>
      <c r="H22" s="20">
        <f t="shared" si="1"/>
        <v>0.59483487169779581</v>
      </c>
      <c r="I22" s="20">
        <f t="shared" si="1"/>
        <v>0.5987063256829237</v>
      </c>
      <c r="J22" s="20">
        <f t="shared" si="1"/>
        <v>0.60256811320176051</v>
      </c>
      <c r="K22" s="20">
        <f t="shared" si="1"/>
        <v>0.60641987319803947</v>
      </c>
      <c r="L22" s="20">
        <f t="shared" si="1"/>
        <v>0.61026124755579725</v>
      </c>
      <c r="M22" s="20">
        <f t="shared" si="1"/>
        <v>0.61409188119887737</v>
      </c>
    </row>
    <row r="23" spans="3:13">
      <c r="C23" s="17">
        <v>0.3</v>
      </c>
      <c r="D23" s="20">
        <f t="shared" si="1"/>
        <v>0.61791142218895267</v>
      </c>
      <c r="E23" s="20">
        <f t="shared" si="1"/>
        <v>0.62171952182201928</v>
      </c>
      <c r="F23" s="20">
        <f t="shared" si="1"/>
        <v>0.62551583472332006</v>
      </c>
      <c r="G23" s="20">
        <f t="shared" si="1"/>
        <v>0.62930001894065346</v>
      </c>
      <c r="H23" s="20">
        <f t="shared" si="1"/>
        <v>0.63307173603602807</v>
      </c>
      <c r="I23" s="20">
        <f t="shared" si="1"/>
        <v>0.6368306511756191</v>
      </c>
      <c r="J23" s="20">
        <f t="shared" si="1"/>
        <v>0.64057643321799129</v>
      </c>
      <c r="K23" s="20">
        <f t="shared" si="1"/>
        <v>0.64430875480054683</v>
      </c>
      <c r="L23" s="20">
        <f t="shared" si="1"/>
        <v>0.64802729242416279</v>
      </c>
      <c r="M23" s="20">
        <f t="shared" si="1"/>
        <v>0.65173172653598244</v>
      </c>
    </row>
    <row r="24" spans="3:13">
      <c r="C24" s="17">
        <v>0.4</v>
      </c>
      <c r="D24" s="20">
        <f t="shared" si="1"/>
        <v>0.65542174161032429</v>
      </c>
      <c r="E24" s="20">
        <f t="shared" si="1"/>
        <v>0.65909702622767741</v>
      </c>
      <c r="F24" s="20">
        <f t="shared" si="1"/>
        <v>0.66275727315175059</v>
      </c>
      <c r="G24" s="20">
        <f t="shared" si="1"/>
        <v>0.66640217940454238</v>
      </c>
      <c r="H24" s="20">
        <f t="shared" si="1"/>
        <v>0.67003144633940637</v>
      </c>
      <c r="I24" s="20">
        <f t="shared" si="1"/>
        <v>0.67364477971208003</v>
      </c>
      <c r="J24" s="20">
        <f t="shared" si="1"/>
        <v>0.67724188974965227</v>
      </c>
      <c r="K24" s="20">
        <f t="shared" si="1"/>
        <v>0.6808224912174442</v>
      </c>
      <c r="L24" s="20">
        <f t="shared" si="1"/>
        <v>0.68438630348377749</v>
      </c>
      <c r="M24" s="20">
        <f t="shared" si="1"/>
        <v>0.68793305058260945</v>
      </c>
    </row>
    <row r="25" spans="3:13">
      <c r="C25" s="17">
        <v>0.5</v>
      </c>
      <c r="D25" s="20">
        <f t="shared" si="1"/>
        <v>0.69146246127401312</v>
      </c>
      <c r="E25" s="20">
        <f t="shared" si="1"/>
        <v>0.69497426910248061</v>
      </c>
      <c r="F25" s="20">
        <f t="shared" si="1"/>
        <v>0.69846821245303381</v>
      </c>
      <c r="G25" s="20">
        <f t="shared" si="1"/>
        <v>0.70194403460512356</v>
      </c>
      <c r="H25" s="20">
        <f t="shared" si="1"/>
        <v>0.70540148378430201</v>
      </c>
      <c r="I25" s="20">
        <f t="shared" si="1"/>
        <v>0.70884031321165364</v>
      </c>
      <c r="J25" s="20">
        <f t="shared" si="1"/>
        <v>0.71226028115097295</v>
      </c>
      <c r="K25" s="20">
        <f t="shared" si="1"/>
        <v>0.71566115095367588</v>
      </c>
      <c r="L25" s="20">
        <f t="shared" si="1"/>
        <v>0.7190426911014357</v>
      </c>
      <c r="M25" s="20">
        <f t="shared" si="1"/>
        <v>0.72240467524653507</v>
      </c>
    </row>
    <row r="26" spans="3:13">
      <c r="C26" s="17">
        <v>0.6</v>
      </c>
      <c r="D26" s="20">
        <f t="shared" si="1"/>
        <v>0.72574688224992645</v>
      </c>
      <c r="E26" s="20">
        <f t="shared" si="1"/>
        <v>0.72906909621699434</v>
      </c>
      <c r="F26" s="20">
        <f t="shared" si="1"/>
        <v>0.732371106531017</v>
      </c>
      <c r="G26" s="20">
        <f t="shared" si="1"/>
        <v>0.73565270788432247</v>
      </c>
      <c r="H26" s="20">
        <f t="shared" si="1"/>
        <v>0.73891370030713843</v>
      </c>
      <c r="I26" s="20">
        <f t="shared" si="1"/>
        <v>0.74215388919413527</v>
      </c>
      <c r="J26" s="20">
        <f t="shared" si="1"/>
        <v>0.74537308532866386</v>
      </c>
      <c r="K26" s="20">
        <f t="shared" si="1"/>
        <v>0.74857110490468992</v>
      </c>
      <c r="L26" s="20">
        <f t="shared" si="1"/>
        <v>0.75174776954642952</v>
      </c>
      <c r="M26" s="20">
        <f t="shared" si="1"/>
        <v>0.75490290632569057</v>
      </c>
    </row>
    <row r="27" spans="3:13">
      <c r="C27" s="17">
        <v>0.7</v>
      </c>
      <c r="D27" s="20">
        <f t="shared" si="1"/>
        <v>0.75803634777692697</v>
      </c>
      <c r="E27" s="20">
        <f t="shared" si="1"/>
        <v>0.76114793191001329</v>
      </c>
      <c r="F27" s="20">
        <f t="shared" si="1"/>
        <v>0.76423750222074882</v>
      </c>
      <c r="G27" s="20">
        <f t="shared" si="1"/>
        <v>0.76730490769910253</v>
      </c>
      <c r="H27" s="20">
        <f t="shared" si="1"/>
        <v>0.77035000283520938</v>
      </c>
      <c r="I27" s="20">
        <f t="shared" si="1"/>
        <v>0.77337264762313174</v>
      </c>
      <c r="J27" s="20">
        <f t="shared" si="1"/>
        <v>0.77637270756240062</v>
      </c>
      <c r="K27" s="20">
        <f t="shared" si="1"/>
        <v>0.77935005365735044</v>
      </c>
      <c r="L27" s="20">
        <f t="shared" si="1"/>
        <v>0.78230456241426682</v>
      </c>
      <c r="M27" s="20">
        <f t="shared" si="1"/>
        <v>0.78523611583636277</v>
      </c>
    </row>
    <row r="28" spans="3:13">
      <c r="C28" s="17">
        <v>0.8</v>
      </c>
      <c r="D28" s="20">
        <f t="shared" si="1"/>
        <v>0.78814460141660336</v>
      </c>
      <c r="E28" s="20">
        <f t="shared" si="1"/>
        <v>0.79102991212839835</v>
      </c>
      <c r="F28" s="20">
        <f t="shared" si="1"/>
        <v>0.79389194641418692</v>
      </c>
      <c r="G28" s="20">
        <f t="shared" si="1"/>
        <v>0.79673060817193164</v>
      </c>
      <c r="H28" s="20">
        <f t="shared" si="1"/>
        <v>0.79954580673955034</v>
      </c>
      <c r="I28" s="20">
        <f t="shared" si="1"/>
        <v>0.80233745687730762</v>
      </c>
      <c r="J28" s="20">
        <f t="shared" si="1"/>
        <v>0.80510547874819172</v>
      </c>
      <c r="K28" s="20">
        <f t="shared" si="1"/>
        <v>0.80784979789630385</v>
      </c>
      <c r="L28" s="20">
        <f t="shared" si="1"/>
        <v>0.81057034522328786</v>
      </c>
      <c r="M28" s="20">
        <f t="shared" si="1"/>
        <v>0.81326705696282742</v>
      </c>
    </row>
    <row r="29" spans="3:13">
      <c r="C29" s="17">
        <v>0.9</v>
      </c>
      <c r="D29" s="20">
        <f t="shared" si="1"/>
        <v>0.81593987465324047</v>
      </c>
      <c r="E29" s="20">
        <f t="shared" si="1"/>
        <v>0.81858874510820279</v>
      </c>
      <c r="F29" s="20">
        <f t="shared" si="1"/>
        <v>0.82121362038562828</v>
      </c>
      <c r="G29" s="20">
        <f t="shared" si="1"/>
        <v>0.82381445775474216</v>
      </c>
      <c r="H29" s="20">
        <f t="shared" si="1"/>
        <v>0.82639121966137552</v>
      </c>
      <c r="I29" s="20">
        <f t="shared" si="1"/>
        <v>0.82894387369151823</v>
      </c>
      <c r="J29" s="20">
        <f t="shared" si="1"/>
        <v>0.83147239253316219</v>
      </c>
      <c r="K29" s="20">
        <f t="shared" si="1"/>
        <v>0.83397675393647042</v>
      </c>
      <c r="L29" s="20">
        <f t="shared" si="1"/>
        <v>0.83645694067230769</v>
      </c>
      <c r="M29" s="20">
        <f t="shared" si="1"/>
        <v>0.83891294048916909</v>
      </c>
    </row>
    <row r="30" spans="3:13">
      <c r="C30" s="17">
        <v>1</v>
      </c>
      <c r="D30" s="20">
        <f t="shared" si="1"/>
        <v>0.84134474606854304</v>
      </c>
      <c r="E30" s="20">
        <f t="shared" si="1"/>
        <v>0.84375235497874546</v>
      </c>
      <c r="F30" s="20">
        <f t="shared" si="1"/>
        <v>0.84613576962726511</v>
      </c>
      <c r="G30" s="20">
        <f t="shared" si="1"/>
        <v>0.84849499721165633</v>
      </c>
      <c r="H30" s="20">
        <f t="shared" si="1"/>
        <v>0.85083004966901865</v>
      </c>
      <c r="I30" s="20">
        <f t="shared" si="1"/>
        <v>0.85314094362410409</v>
      </c>
      <c r="J30" s="20">
        <f t="shared" si="1"/>
        <v>0.85542770033609039</v>
      </c>
      <c r="K30" s="20">
        <f t="shared" si="1"/>
        <v>0.85769034564406077</v>
      </c>
      <c r="L30" s="20">
        <f t="shared" si="1"/>
        <v>0.85992890991123094</v>
      </c>
      <c r="M30" s="20">
        <f t="shared" si="1"/>
        <v>0.8621434279679645</v>
      </c>
    </row>
    <row r="31" spans="3:13">
      <c r="C31" s="17">
        <v>1.1000000000000001</v>
      </c>
      <c r="D31" s="20">
        <f t="shared" si="1"/>
        <v>0.86433393905361733</v>
      </c>
      <c r="E31" s="20">
        <f t="shared" si="1"/>
        <v>0.86650048675725277</v>
      </c>
      <c r="F31" s="20">
        <f t="shared" si="1"/>
        <v>0.86864311895726931</v>
      </c>
      <c r="G31" s="20">
        <f t="shared" si="1"/>
        <v>0.8707618877599822</v>
      </c>
      <c r="H31" s="20">
        <f t="shared" si="1"/>
        <v>0.87285684943720176</v>
      </c>
      <c r="I31" s="20">
        <f t="shared" si="1"/>
        <v>0.87492806436284987</v>
      </c>
      <c r="J31" s="20">
        <f t="shared" si="1"/>
        <v>0.87697559694865668</v>
      </c>
      <c r="K31" s="20">
        <f t="shared" si="1"/>
        <v>0.87899951557898182</v>
      </c>
      <c r="L31" s="20">
        <f t="shared" si="1"/>
        <v>0.88099989254479938</v>
      </c>
      <c r="M31" s="20">
        <f t="shared" si="1"/>
        <v>0.88297680397689127</v>
      </c>
    </row>
    <row r="32" spans="3:13">
      <c r="C32" s="17">
        <v>1.2</v>
      </c>
      <c r="D32" s="20">
        <f t="shared" si="1"/>
        <v>0.88493032977829178</v>
      </c>
      <c r="E32" s="20">
        <f t="shared" si="1"/>
        <v>0.88686055355602278</v>
      </c>
      <c r="F32" s="20">
        <f t="shared" si="1"/>
        <v>0.88876756255216538</v>
      </c>
      <c r="G32" s="20">
        <f t="shared" si="1"/>
        <v>0.89065144757430814</v>
      </c>
      <c r="H32" s="20">
        <f t="shared" si="1"/>
        <v>0.89251230292541306</v>
      </c>
      <c r="I32" s="20">
        <f t="shared" si="1"/>
        <v>0.89435022633314476</v>
      </c>
      <c r="J32" s="20">
        <f t="shared" si="1"/>
        <v>0.89616531887869966</v>
      </c>
      <c r="K32" s="20">
        <f t="shared" si="1"/>
        <v>0.89795768492518091</v>
      </c>
      <c r="L32" s="20">
        <f t="shared" si="1"/>
        <v>0.89972743204555794</v>
      </c>
      <c r="M32" s="20">
        <f t="shared" si="1"/>
        <v>0.90147467095025213</v>
      </c>
    </row>
    <row r="34" spans="3:13">
      <c r="E34" s="46" t="s">
        <v>28</v>
      </c>
      <c r="F34" s="46"/>
      <c r="G34" s="46"/>
      <c r="H34" s="46"/>
    </row>
    <row r="35" spans="3:13">
      <c r="C35" s="17" t="s">
        <v>0</v>
      </c>
      <c r="D35" s="17">
        <v>0</v>
      </c>
      <c r="E35" s="17">
        <v>0.01</v>
      </c>
      <c r="F35" s="17">
        <v>0.02</v>
      </c>
      <c r="G35" s="17">
        <v>0.03</v>
      </c>
      <c r="H35" s="17">
        <v>0.04</v>
      </c>
      <c r="I35" s="17">
        <v>0.05</v>
      </c>
      <c r="J35" s="17">
        <v>0.06</v>
      </c>
      <c r="K35" s="17">
        <v>7.0000000000000007E-2</v>
      </c>
      <c r="L35" s="17">
        <v>0.08</v>
      </c>
      <c r="M35" s="17">
        <v>0.09</v>
      </c>
    </row>
    <row r="36" spans="3:13">
      <c r="C36" s="18">
        <v>0</v>
      </c>
      <c r="D36" s="20">
        <f>_xlfn.NORM.S.DIST($C36+D$35,1)</f>
        <v>0.5</v>
      </c>
      <c r="E36" s="20">
        <f t="shared" ref="E36:M48" si="2">_xlfn.NORM.S.DIST($C36+E$35,1)</f>
        <v>0.5039893563146316</v>
      </c>
      <c r="F36" s="20">
        <f t="shared" si="2"/>
        <v>0.50797831371690205</v>
      </c>
      <c r="G36" s="20">
        <f t="shared" si="2"/>
        <v>0.51196647341411272</v>
      </c>
      <c r="H36" s="20">
        <f t="shared" si="2"/>
        <v>0.51595343685283068</v>
      </c>
      <c r="I36" s="20">
        <f t="shared" si="2"/>
        <v>0.51993880583837249</v>
      </c>
      <c r="J36" s="20">
        <f t="shared" si="2"/>
        <v>0.52392218265410684</v>
      </c>
      <c r="K36" s="20">
        <f t="shared" si="2"/>
        <v>0.52790317018052113</v>
      </c>
      <c r="L36" s="20">
        <f t="shared" si="2"/>
        <v>0.53188137201398744</v>
      </c>
      <c r="M36" s="20">
        <f t="shared" si="2"/>
        <v>0.53585639258517204</v>
      </c>
    </row>
    <row r="37" spans="3:13">
      <c r="C37" s="17">
        <v>0.1</v>
      </c>
      <c r="D37" s="20">
        <f t="shared" ref="D37:D48" si="3">_xlfn.NORM.S.DIST($C37+D$35,1)</f>
        <v>0.53982783727702899</v>
      </c>
      <c r="E37" s="20">
        <f t="shared" si="2"/>
        <v>0.54379531254231672</v>
      </c>
      <c r="F37" s="20">
        <f t="shared" si="2"/>
        <v>0.54775842602058389</v>
      </c>
      <c r="G37" s="20">
        <f t="shared" si="2"/>
        <v>0.55171678665456114</v>
      </c>
      <c r="H37" s="20">
        <f t="shared" si="2"/>
        <v>0.55567000480590645</v>
      </c>
      <c r="I37" s="20">
        <f t="shared" si="2"/>
        <v>0.5596176923702425</v>
      </c>
      <c r="J37" s="20">
        <f t="shared" si="2"/>
        <v>0.56355946289143288</v>
      </c>
      <c r="K37" s="20">
        <f t="shared" si="2"/>
        <v>0.56749493167503839</v>
      </c>
      <c r="L37" s="20">
        <f t="shared" si="2"/>
        <v>0.5714237159009008</v>
      </c>
      <c r="M37" s="20">
        <f t="shared" si="2"/>
        <v>0.57534543473479549</v>
      </c>
    </row>
    <row r="38" spans="3:13">
      <c r="C38" s="17">
        <v>0.2</v>
      </c>
      <c r="D38" s="20">
        <f t="shared" si="3"/>
        <v>0.57925970943910299</v>
      </c>
      <c r="E38" s="20">
        <f t="shared" si="2"/>
        <v>0.58316616348244232</v>
      </c>
      <c r="F38" s="20">
        <f t="shared" si="2"/>
        <v>0.58706442264821468</v>
      </c>
      <c r="G38" s="20">
        <f t="shared" si="2"/>
        <v>0.59095411514200591</v>
      </c>
      <c r="H38" s="20">
        <f t="shared" si="2"/>
        <v>0.59483487169779581</v>
      </c>
      <c r="I38" s="20">
        <f t="shared" si="2"/>
        <v>0.5987063256829237</v>
      </c>
      <c r="J38" s="20">
        <f t="shared" si="2"/>
        <v>0.60256811320176051</v>
      </c>
      <c r="K38" s="20">
        <f t="shared" si="2"/>
        <v>0.60641987319803947</v>
      </c>
      <c r="L38" s="20">
        <f t="shared" si="2"/>
        <v>0.61026124755579725</v>
      </c>
      <c r="M38" s="20">
        <f t="shared" si="2"/>
        <v>0.61409188119887737</v>
      </c>
    </row>
    <row r="39" spans="3:13">
      <c r="C39" s="17">
        <v>0.3</v>
      </c>
      <c r="D39" s="20">
        <f t="shared" si="3"/>
        <v>0.61791142218895267</v>
      </c>
      <c r="E39" s="20">
        <f t="shared" si="2"/>
        <v>0.62171952182201928</v>
      </c>
      <c r="F39" s="20">
        <f t="shared" si="2"/>
        <v>0.62551583472332006</v>
      </c>
      <c r="G39" s="20">
        <f t="shared" si="2"/>
        <v>0.62930001894065346</v>
      </c>
      <c r="H39" s="20">
        <f t="shared" si="2"/>
        <v>0.63307173603602807</v>
      </c>
      <c r="I39" s="20">
        <f t="shared" si="2"/>
        <v>0.6368306511756191</v>
      </c>
      <c r="J39" s="20">
        <f t="shared" si="2"/>
        <v>0.64057643321799129</v>
      </c>
      <c r="K39" s="20">
        <f t="shared" si="2"/>
        <v>0.64430875480054683</v>
      </c>
      <c r="L39" s="20">
        <f t="shared" si="2"/>
        <v>0.64802729242416279</v>
      </c>
      <c r="M39" s="20">
        <f t="shared" si="2"/>
        <v>0.65173172653598244</v>
      </c>
    </row>
    <row r="40" spans="3:13">
      <c r="C40" s="17">
        <v>0.4</v>
      </c>
      <c r="D40" s="20">
        <f t="shared" si="3"/>
        <v>0.65542174161032429</v>
      </c>
      <c r="E40" s="20">
        <f t="shared" si="2"/>
        <v>0.65909702622767741</v>
      </c>
      <c r="F40" s="20">
        <f t="shared" si="2"/>
        <v>0.66275727315175059</v>
      </c>
      <c r="G40" s="20">
        <f t="shared" si="2"/>
        <v>0.66640217940454238</v>
      </c>
      <c r="H40" s="20">
        <f t="shared" si="2"/>
        <v>0.67003144633940637</v>
      </c>
      <c r="I40" s="20">
        <f t="shared" si="2"/>
        <v>0.67364477971208003</v>
      </c>
      <c r="J40" s="20">
        <f t="shared" si="2"/>
        <v>0.67724188974965227</v>
      </c>
      <c r="K40" s="20">
        <f t="shared" si="2"/>
        <v>0.6808224912174442</v>
      </c>
      <c r="L40" s="20">
        <f t="shared" si="2"/>
        <v>0.68438630348377749</v>
      </c>
      <c r="M40" s="20">
        <f t="shared" si="2"/>
        <v>0.68793305058260945</v>
      </c>
    </row>
    <row r="41" spans="3:13">
      <c r="C41" s="17">
        <v>0.5</v>
      </c>
      <c r="D41" s="20">
        <f t="shared" si="3"/>
        <v>0.69146246127401312</v>
      </c>
      <c r="E41" s="20">
        <f t="shared" si="2"/>
        <v>0.69497426910248061</v>
      </c>
      <c r="F41" s="20">
        <f t="shared" si="2"/>
        <v>0.69846821245303381</v>
      </c>
      <c r="G41" s="20">
        <f t="shared" si="2"/>
        <v>0.70194403460512356</v>
      </c>
      <c r="H41" s="20">
        <f t="shared" si="2"/>
        <v>0.70540148378430201</v>
      </c>
      <c r="I41" s="20">
        <f t="shared" si="2"/>
        <v>0.70884031321165364</v>
      </c>
      <c r="J41" s="20">
        <f t="shared" si="2"/>
        <v>0.71226028115097295</v>
      </c>
      <c r="K41" s="20">
        <f t="shared" si="2"/>
        <v>0.71566115095367588</v>
      </c>
      <c r="L41" s="20">
        <f t="shared" si="2"/>
        <v>0.7190426911014357</v>
      </c>
      <c r="M41" s="20">
        <f t="shared" si="2"/>
        <v>0.72240467524653507</v>
      </c>
    </row>
    <row r="42" spans="3:13">
      <c r="C42" s="17">
        <v>0.6</v>
      </c>
      <c r="D42" s="20">
        <f t="shared" si="3"/>
        <v>0.72574688224992645</v>
      </c>
      <c r="E42" s="20">
        <f t="shared" si="2"/>
        <v>0.72906909621699434</v>
      </c>
      <c r="F42" s="20">
        <f t="shared" si="2"/>
        <v>0.732371106531017</v>
      </c>
      <c r="G42" s="20">
        <f t="shared" si="2"/>
        <v>0.73565270788432247</v>
      </c>
      <c r="H42" s="20">
        <f t="shared" si="2"/>
        <v>0.73891370030713843</v>
      </c>
      <c r="I42" s="20">
        <f t="shared" si="2"/>
        <v>0.74215388919413527</v>
      </c>
      <c r="J42" s="20">
        <f t="shared" si="2"/>
        <v>0.74537308532866386</v>
      </c>
      <c r="K42" s="20">
        <f t="shared" si="2"/>
        <v>0.74857110490468992</v>
      </c>
      <c r="L42" s="20">
        <f t="shared" si="2"/>
        <v>0.75174776954642952</v>
      </c>
      <c r="M42" s="20">
        <f t="shared" si="2"/>
        <v>0.75490290632569057</v>
      </c>
    </row>
    <row r="43" spans="3:13">
      <c r="C43" s="17">
        <v>0.7</v>
      </c>
      <c r="D43" s="20">
        <f t="shared" si="3"/>
        <v>0.75803634777692697</v>
      </c>
      <c r="E43" s="20">
        <f t="shared" si="2"/>
        <v>0.76114793191001329</v>
      </c>
      <c r="F43" s="20">
        <f t="shared" si="2"/>
        <v>0.76423750222074882</v>
      </c>
      <c r="G43" s="20">
        <f t="shared" si="2"/>
        <v>0.76730490769910253</v>
      </c>
      <c r="H43" s="20">
        <f t="shared" si="2"/>
        <v>0.77035000283520938</v>
      </c>
      <c r="I43" s="20">
        <f t="shared" si="2"/>
        <v>0.77337264762313174</v>
      </c>
      <c r="J43" s="20">
        <f t="shared" si="2"/>
        <v>0.77637270756240062</v>
      </c>
      <c r="K43" s="20">
        <f t="shared" si="2"/>
        <v>0.77935005365735044</v>
      </c>
      <c r="L43" s="20">
        <f t="shared" si="2"/>
        <v>0.78230456241426682</v>
      </c>
      <c r="M43" s="20">
        <f t="shared" si="2"/>
        <v>0.78523611583636277</v>
      </c>
    </row>
    <row r="44" spans="3:13">
      <c r="C44" s="17">
        <v>0.8</v>
      </c>
      <c r="D44" s="20">
        <f t="shared" si="3"/>
        <v>0.78814460141660336</v>
      </c>
      <c r="E44" s="20">
        <f t="shared" si="2"/>
        <v>0.79102991212839835</v>
      </c>
      <c r="F44" s="20">
        <f t="shared" si="2"/>
        <v>0.79389194641418692</v>
      </c>
      <c r="G44" s="20">
        <f t="shared" si="2"/>
        <v>0.79673060817193164</v>
      </c>
      <c r="H44" s="20">
        <f t="shared" si="2"/>
        <v>0.79954580673955034</v>
      </c>
      <c r="I44" s="20">
        <f t="shared" si="2"/>
        <v>0.80233745687730762</v>
      </c>
      <c r="J44" s="20">
        <f t="shared" si="2"/>
        <v>0.80510547874819172</v>
      </c>
      <c r="K44" s="20">
        <f t="shared" si="2"/>
        <v>0.80784979789630385</v>
      </c>
      <c r="L44" s="20">
        <f t="shared" si="2"/>
        <v>0.81057034522328786</v>
      </c>
      <c r="M44" s="20">
        <f t="shared" si="2"/>
        <v>0.81326705696282742</v>
      </c>
    </row>
    <row r="45" spans="3:13">
      <c r="C45" s="17">
        <v>0.9</v>
      </c>
      <c r="D45" s="20">
        <f t="shared" si="3"/>
        <v>0.81593987465324047</v>
      </c>
      <c r="E45" s="20">
        <f t="shared" si="2"/>
        <v>0.81858874510820279</v>
      </c>
      <c r="F45" s="20">
        <f t="shared" si="2"/>
        <v>0.82121362038562828</v>
      </c>
      <c r="G45" s="20">
        <f t="shared" si="2"/>
        <v>0.82381445775474216</v>
      </c>
      <c r="H45" s="20">
        <f t="shared" si="2"/>
        <v>0.82639121966137552</v>
      </c>
      <c r="I45" s="20">
        <f t="shared" si="2"/>
        <v>0.82894387369151823</v>
      </c>
      <c r="J45" s="20">
        <f t="shared" si="2"/>
        <v>0.83147239253316219</v>
      </c>
      <c r="K45" s="20">
        <f t="shared" si="2"/>
        <v>0.83397675393647042</v>
      </c>
      <c r="L45" s="20">
        <f t="shared" si="2"/>
        <v>0.83645694067230769</v>
      </c>
      <c r="M45" s="20">
        <f t="shared" si="2"/>
        <v>0.83891294048916909</v>
      </c>
    </row>
    <row r="46" spans="3:13">
      <c r="C46" s="17">
        <v>1</v>
      </c>
      <c r="D46" s="20">
        <f t="shared" si="3"/>
        <v>0.84134474606854304</v>
      </c>
      <c r="E46" s="20">
        <f t="shared" si="2"/>
        <v>0.84375235497874546</v>
      </c>
      <c r="F46" s="20">
        <f t="shared" si="2"/>
        <v>0.84613576962726511</v>
      </c>
      <c r="G46" s="20">
        <f t="shared" si="2"/>
        <v>0.84849499721165633</v>
      </c>
      <c r="H46" s="20">
        <f t="shared" si="2"/>
        <v>0.85083004966901865</v>
      </c>
      <c r="I46" s="20">
        <f t="shared" si="2"/>
        <v>0.85314094362410409</v>
      </c>
      <c r="J46" s="20">
        <f t="shared" si="2"/>
        <v>0.85542770033609039</v>
      </c>
      <c r="K46" s="20">
        <f t="shared" si="2"/>
        <v>0.85769034564406077</v>
      </c>
      <c r="L46" s="20">
        <f t="shared" si="2"/>
        <v>0.85992890991123094</v>
      </c>
      <c r="M46" s="20">
        <f t="shared" si="2"/>
        <v>0.8621434279679645</v>
      </c>
    </row>
    <row r="47" spans="3:13">
      <c r="C47" s="17">
        <v>1.1000000000000001</v>
      </c>
      <c r="D47" s="20">
        <f t="shared" si="3"/>
        <v>0.86433393905361733</v>
      </c>
      <c r="E47" s="20">
        <f t="shared" si="2"/>
        <v>0.86650048675725277</v>
      </c>
      <c r="F47" s="20">
        <f t="shared" si="2"/>
        <v>0.86864311895726931</v>
      </c>
      <c r="G47" s="20">
        <f t="shared" si="2"/>
        <v>0.8707618877599822</v>
      </c>
      <c r="H47" s="20">
        <f t="shared" si="2"/>
        <v>0.87285684943720176</v>
      </c>
      <c r="I47" s="20">
        <f t="shared" si="2"/>
        <v>0.87492806436284987</v>
      </c>
      <c r="J47" s="20">
        <f t="shared" si="2"/>
        <v>0.87697559694865668</v>
      </c>
      <c r="K47" s="20">
        <f t="shared" si="2"/>
        <v>0.87899951557898182</v>
      </c>
      <c r="L47" s="20">
        <f t="shared" si="2"/>
        <v>0.88099989254479938</v>
      </c>
      <c r="M47" s="20">
        <f t="shared" si="2"/>
        <v>0.88297680397689127</v>
      </c>
    </row>
    <row r="48" spans="3:13">
      <c r="C48" s="17">
        <v>1.2</v>
      </c>
      <c r="D48" s="20">
        <f t="shared" si="3"/>
        <v>0.88493032977829178</v>
      </c>
      <c r="E48" s="20">
        <f t="shared" si="2"/>
        <v>0.88686055355602278</v>
      </c>
      <c r="F48" s="20">
        <f t="shared" si="2"/>
        <v>0.88876756255216538</v>
      </c>
      <c r="G48" s="20">
        <f t="shared" si="2"/>
        <v>0.89065144757430814</v>
      </c>
      <c r="H48" s="20">
        <f t="shared" si="2"/>
        <v>0.89251230292541306</v>
      </c>
      <c r="I48" s="20">
        <f t="shared" si="2"/>
        <v>0.89435022633314476</v>
      </c>
      <c r="J48" s="20">
        <f t="shared" si="2"/>
        <v>0.89616531887869966</v>
      </c>
      <c r="K48" s="20">
        <f t="shared" si="2"/>
        <v>0.89795768492518091</v>
      </c>
      <c r="L48" s="20">
        <f t="shared" si="2"/>
        <v>0.89972743204555794</v>
      </c>
      <c r="M48" s="20">
        <f t="shared" si="2"/>
        <v>0.90147467095025213</v>
      </c>
    </row>
  </sheetData>
  <mergeCells count="2">
    <mergeCell ref="E18:H18"/>
    <mergeCell ref="E34:H3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6:M46"/>
  <sheetViews>
    <sheetView topLeftCell="A16" zoomScaleNormal="100" workbookViewId="0">
      <selection activeCell="D34" sqref="D34:M46"/>
    </sheetView>
  </sheetViews>
  <sheetFormatPr defaultColWidth="6" defaultRowHeight="15"/>
  <cols>
    <col min="1" max="1" width="2.42578125" style="1" customWidth="1"/>
    <col min="2" max="3" width="6" style="1"/>
    <col min="4" max="4" width="7" style="1" bestFit="1" customWidth="1"/>
    <col min="5" max="13" width="10" style="1" customWidth="1"/>
    <col min="14" max="16384" width="6" style="1"/>
  </cols>
  <sheetData>
    <row r="16" spans="4:13">
      <c r="D16" s="36"/>
      <c r="E16" s="37"/>
      <c r="F16" s="37" t="s">
        <v>27</v>
      </c>
      <c r="G16" s="37"/>
      <c r="H16" s="36"/>
      <c r="I16" s="36"/>
      <c r="J16" s="36"/>
      <c r="K16" s="36"/>
      <c r="L16" s="36"/>
      <c r="M16" s="36"/>
    </row>
    <row r="17" spans="3:13">
      <c r="C17" s="22" t="s">
        <v>0</v>
      </c>
      <c r="D17" s="18">
        <v>0</v>
      </c>
      <c r="E17" s="18">
        <v>0.01</v>
      </c>
      <c r="F17" s="18">
        <v>0.02</v>
      </c>
      <c r="G17" s="18">
        <v>0.03</v>
      </c>
      <c r="H17" s="18">
        <v>0.04</v>
      </c>
      <c r="I17" s="18">
        <v>0.05</v>
      </c>
      <c r="J17" s="18">
        <v>0.06</v>
      </c>
      <c r="K17" s="18">
        <v>7.0000000000000007E-2</v>
      </c>
      <c r="L17" s="18">
        <v>0.08</v>
      </c>
      <c r="M17" s="18">
        <v>0.09</v>
      </c>
    </row>
    <row r="18" spans="3:13">
      <c r="C18" s="17">
        <v>0</v>
      </c>
      <c r="D18" s="4">
        <f>_xlfn.NORM.DIST($C18+D$17,0,1,1)-0.5</f>
        <v>0</v>
      </c>
      <c r="E18" s="4">
        <f t="shared" ref="E18:M18" si="0">_xlfn.NORM.DIST($C18+E$17,0,1,1)-0.5</f>
        <v>3.989356314631598E-3</v>
      </c>
      <c r="F18" s="4">
        <f t="shared" si="0"/>
        <v>7.9783137169020524E-3</v>
      </c>
      <c r="G18" s="4">
        <f t="shared" si="0"/>
        <v>1.1966473414112722E-2</v>
      </c>
      <c r="H18" s="4">
        <f t="shared" si="0"/>
        <v>1.5953436852830682E-2</v>
      </c>
      <c r="I18" s="4">
        <f t="shared" si="0"/>
        <v>1.9938805838372486E-2</v>
      </c>
      <c r="J18" s="4">
        <f t="shared" si="0"/>
        <v>2.3922182654106838E-2</v>
      </c>
      <c r="K18" s="4">
        <f t="shared" si="0"/>
        <v>2.7903170180521131E-2</v>
      </c>
      <c r="L18" s="4">
        <f t="shared" si="0"/>
        <v>3.1881372013987441E-2</v>
      </c>
      <c r="M18" s="4">
        <f t="shared" si="0"/>
        <v>3.5856392585172037E-2</v>
      </c>
    </row>
    <row r="19" spans="3:13">
      <c r="C19" s="17">
        <v>0.1</v>
      </c>
      <c r="D19" s="4">
        <f t="shared" ref="D19:M30" si="1">_xlfn.NORM.DIST($C19+D$17,0,1,1)-0.5</f>
        <v>3.9827837277028988E-2</v>
      </c>
      <c r="E19" s="4">
        <f t="shared" si="1"/>
        <v>4.3795312542316722E-2</v>
      </c>
      <c r="F19" s="4">
        <f t="shared" si="1"/>
        <v>4.7758426020583888E-2</v>
      </c>
      <c r="G19" s="4">
        <f t="shared" si="1"/>
        <v>5.1716786654561142E-2</v>
      </c>
      <c r="H19" s="4">
        <f t="shared" si="1"/>
        <v>5.5670004805906448E-2</v>
      </c>
      <c r="I19" s="4">
        <f t="shared" si="1"/>
        <v>5.9617692370242503E-2</v>
      </c>
      <c r="J19" s="4">
        <f t="shared" si="1"/>
        <v>6.3559462891432883E-2</v>
      </c>
      <c r="K19" s="4">
        <f t="shared" si="1"/>
        <v>6.7494931675038394E-2</v>
      </c>
      <c r="L19" s="4">
        <f t="shared" si="1"/>
        <v>7.1423715900900797E-2</v>
      </c>
      <c r="M19" s="4">
        <f t="shared" si="1"/>
        <v>7.5345434734795491E-2</v>
      </c>
    </row>
    <row r="20" spans="3:13">
      <c r="C20" s="17">
        <v>0.2</v>
      </c>
      <c r="D20" s="4">
        <f t="shared" si="1"/>
        <v>7.9259709439102988E-2</v>
      </c>
      <c r="E20" s="4">
        <f t="shared" si="1"/>
        <v>8.3166163482442323E-2</v>
      </c>
      <c r="F20" s="4">
        <f t="shared" si="1"/>
        <v>8.7064422648214679E-2</v>
      </c>
      <c r="G20" s="4">
        <f t="shared" si="1"/>
        <v>9.0954115142005909E-2</v>
      </c>
      <c r="H20" s="4">
        <f t="shared" si="1"/>
        <v>9.4834871697795808E-2</v>
      </c>
      <c r="I20" s="4">
        <f t="shared" si="1"/>
        <v>9.8706325682923701E-2</v>
      </c>
      <c r="J20" s="4">
        <f t="shared" si="1"/>
        <v>0.10256811320176051</v>
      </c>
      <c r="K20" s="4">
        <f t="shared" si="1"/>
        <v>0.10641987319803947</v>
      </c>
      <c r="L20" s="4">
        <f t="shared" si="1"/>
        <v>0.11026124755579725</v>
      </c>
      <c r="M20" s="4">
        <f t="shared" si="1"/>
        <v>0.11409188119887737</v>
      </c>
    </row>
    <row r="21" spans="3:13">
      <c r="C21" s="17">
        <v>0.3</v>
      </c>
      <c r="D21" s="4">
        <f t="shared" si="1"/>
        <v>0.11791142218895267</v>
      </c>
      <c r="E21" s="4">
        <f t="shared" si="1"/>
        <v>0.12171952182201928</v>
      </c>
      <c r="F21" s="4">
        <f t="shared" si="1"/>
        <v>0.12551583472332006</v>
      </c>
      <c r="G21" s="4">
        <f t="shared" si="1"/>
        <v>0.12930001894065346</v>
      </c>
      <c r="H21" s="4">
        <f t="shared" si="1"/>
        <v>0.13307173603602807</v>
      </c>
      <c r="I21" s="4">
        <f t="shared" si="1"/>
        <v>0.1368306511756191</v>
      </c>
      <c r="J21" s="4">
        <f t="shared" si="1"/>
        <v>0.14057643321799129</v>
      </c>
      <c r="K21" s="4">
        <f t="shared" si="1"/>
        <v>0.14430875480054683</v>
      </c>
      <c r="L21" s="4">
        <f t="shared" si="1"/>
        <v>0.14802729242416279</v>
      </c>
      <c r="M21" s="4">
        <f t="shared" si="1"/>
        <v>0.15173172653598244</v>
      </c>
    </row>
    <row r="22" spans="3:13">
      <c r="C22" s="17">
        <v>0.4</v>
      </c>
      <c r="D22" s="4">
        <f t="shared" si="1"/>
        <v>0.15542174161032429</v>
      </c>
      <c r="E22" s="4">
        <f t="shared" si="1"/>
        <v>0.15909702622767741</v>
      </c>
      <c r="F22" s="4">
        <f t="shared" si="1"/>
        <v>0.16275727315175059</v>
      </c>
      <c r="G22" s="4">
        <f t="shared" si="1"/>
        <v>0.16640217940454238</v>
      </c>
      <c r="H22" s="4">
        <f t="shared" si="1"/>
        <v>0.17003144633940637</v>
      </c>
      <c r="I22" s="4">
        <f t="shared" si="1"/>
        <v>0.17364477971208003</v>
      </c>
      <c r="J22" s="4">
        <f t="shared" si="1"/>
        <v>0.17724188974965227</v>
      </c>
      <c r="K22" s="4">
        <f t="shared" si="1"/>
        <v>0.1808224912174442</v>
      </c>
      <c r="L22" s="4">
        <f t="shared" si="1"/>
        <v>0.18438630348377749</v>
      </c>
      <c r="M22" s="4">
        <f t="shared" si="1"/>
        <v>0.18793305058260945</v>
      </c>
    </row>
    <row r="23" spans="3:13">
      <c r="C23" s="17">
        <v>0.5</v>
      </c>
      <c r="D23" s="4">
        <f t="shared" si="1"/>
        <v>0.19146246127401312</v>
      </c>
      <c r="E23" s="4">
        <f t="shared" si="1"/>
        <v>0.19497426910248061</v>
      </c>
      <c r="F23" s="4">
        <f t="shared" si="1"/>
        <v>0.19846821245303381</v>
      </c>
      <c r="G23" s="4">
        <f t="shared" si="1"/>
        <v>0.20194403460512356</v>
      </c>
      <c r="H23" s="4">
        <f t="shared" si="1"/>
        <v>0.20540148378430201</v>
      </c>
      <c r="I23" s="4">
        <f t="shared" si="1"/>
        <v>0.20884031321165364</v>
      </c>
      <c r="J23" s="4">
        <f t="shared" si="1"/>
        <v>0.21226028115097295</v>
      </c>
      <c r="K23" s="4">
        <f t="shared" si="1"/>
        <v>0.21566115095367588</v>
      </c>
      <c r="L23" s="4">
        <f t="shared" si="1"/>
        <v>0.2190426911014357</v>
      </c>
      <c r="M23" s="4">
        <f t="shared" si="1"/>
        <v>0.22240467524653507</v>
      </c>
    </row>
    <row r="24" spans="3:13">
      <c r="C24" s="17">
        <v>0.6</v>
      </c>
      <c r="D24" s="4">
        <f t="shared" si="1"/>
        <v>0.22574688224992645</v>
      </c>
      <c r="E24" s="4">
        <f t="shared" si="1"/>
        <v>0.22906909621699434</v>
      </c>
      <c r="F24" s="4">
        <f t="shared" si="1"/>
        <v>0.232371106531017</v>
      </c>
      <c r="G24" s="4">
        <f t="shared" si="1"/>
        <v>0.23565270788432247</v>
      </c>
      <c r="H24" s="4">
        <f t="shared" si="1"/>
        <v>0.23891370030713843</v>
      </c>
      <c r="I24" s="4">
        <f t="shared" si="1"/>
        <v>0.24215388919413527</v>
      </c>
      <c r="J24" s="4">
        <f t="shared" si="1"/>
        <v>0.24537308532866386</v>
      </c>
      <c r="K24" s="4">
        <f t="shared" si="1"/>
        <v>0.24857110490468992</v>
      </c>
      <c r="L24" s="4">
        <f t="shared" si="1"/>
        <v>0.25174776954642952</v>
      </c>
      <c r="M24" s="4">
        <f t="shared" si="1"/>
        <v>0.25490290632569057</v>
      </c>
    </row>
    <row r="25" spans="3:13">
      <c r="C25" s="17">
        <v>0.7</v>
      </c>
      <c r="D25" s="4">
        <f t="shared" si="1"/>
        <v>0.25803634777692697</v>
      </c>
      <c r="E25" s="4">
        <f t="shared" si="1"/>
        <v>0.26114793191001329</v>
      </c>
      <c r="F25" s="4">
        <f t="shared" si="1"/>
        <v>0.26423750222074882</v>
      </c>
      <c r="G25" s="4">
        <f t="shared" si="1"/>
        <v>0.26730490769910253</v>
      </c>
      <c r="H25" s="4">
        <f t="shared" si="1"/>
        <v>0.27035000283520938</v>
      </c>
      <c r="I25" s="4">
        <f t="shared" si="1"/>
        <v>0.27337264762313174</v>
      </c>
      <c r="J25" s="4">
        <f t="shared" si="1"/>
        <v>0.27637270756240062</v>
      </c>
      <c r="K25" s="4">
        <f t="shared" si="1"/>
        <v>0.27935005365735044</v>
      </c>
      <c r="L25" s="4">
        <f t="shared" si="1"/>
        <v>0.28230456241426682</v>
      </c>
      <c r="M25" s="4">
        <f t="shared" si="1"/>
        <v>0.28523611583636277</v>
      </c>
    </row>
    <row r="26" spans="3:13">
      <c r="C26" s="17">
        <v>0.8</v>
      </c>
      <c r="D26" s="4">
        <f t="shared" si="1"/>
        <v>0.28814460141660336</v>
      </c>
      <c r="E26" s="4">
        <f t="shared" si="1"/>
        <v>0.29102991212839835</v>
      </c>
      <c r="F26" s="4">
        <f t="shared" si="1"/>
        <v>0.29389194641418692</v>
      </c>
      <c r="G26" s="4">
        <f t="shared" si="1"/>
        <v>0.29673060817193164</v>
      </c>
      <c r="H26" s="4">
        <f t="shared" si="1"/>
        <v>0.29954580673955034</v>
      </c>
      <c r="I26" s="4">
        <f t="shared" si="1"/>
        <v>0.30233745687730762</v>
      </c>
      <c r="J26" s="4">
        <f t="shared" si="1"/>
        <v>0.30510547874819172</v>
      </c>
      <c r="K26" s="4">
        <f t="shared" si="1"/>
        <v>0.30784979789630385</v>
      </c>
      <c r="L26" s="4">
        <f t="shared" si="1"/>
        <v>0.31057034522328786</v>
      </c>
      <c r="M26" s="4">
        <f t="shared" si="1"/>
        <v>0.31326705696282742</v>
      </c>
    </row>
    <row r="27" spans="3:13">
      <c r="C27" s="17">
        <v>0.9</v>
      </c>
      <c r="D27" s="4">
        <f t="shared" si="1"/>
        <v>0.31593987465324047</v>
      </c>
      <c r="E27" s="4">
        <f t="shared" si="1"/>
        <v>0.31858874510820279</v>
      </c>
      <c r="F27" s="4">
        <f t="shared" si="1"/>
        <v>0.32121362038562828</v>
      </c>
      <c r="G27" s="4">
        <f t="shared" si="1"/>
        <v>0.32381445775474216</v>
      </c>
      <c r="H27" s="4">
        <f t="shared" si="1"/>
        <v>0.32639121966137552</v>
      </c>
      <c r="I27" s="4">
        <f t="shared" si="1"/>
        <v>0.32894387369151823</v>
      </c>
      <c r="J27" s="4">
        <f t="shared" si="1"/>
        <v>0.33147239253316219</v>
      </c>
      <c r="K27" s="4">
        <f t="shared" si="1"/>
        <v>0.33397675393647042</v>
      </c>
      <c r="L27" s="4">
        <f t="shared" si="1"/>
        <v>0.33645694067230769</v>
      </c>
      <c r="M27" s="4">
        <f t="shared" si="1"/>
        <v>0.33891294048916909</v>
      </c>
    </row>
    <row r="28" spans="3:13">
      <c r="C28" s="17">
        <v>1</v>
      </c>
      <c r="D28" s="4">
        <f t="shared" si="1"/>
        <v>0.34134474606854304</v>
      </c>
      <c r="E28" s="4">
        <f t="shared" si="1"/>
        <v>0.34375235497874546</v>
      </c>
      <c r="F28" s="4">
        <f t="shared" si="1"/>
        <v>0.34613576962726511</v>
      </c>
      <c r="G28" s="4">
        <f t="shared" si="1"/>
        <v>0.34849499721165633</v>
      </c>
      <c r="H28" s="4">
        <f t="shared" si="1"/>
        <v>0.35083004966901865</v>
      </c>
      <c r="I28" s="4">
        <f t="shared" si="1"/>
        <v>0.35314094362410409</v>
      </c>
      <c r="J28" s="4">
        <f t="shared" si="1"/>
        <v>0.35542770033609039</v>
      </c>
      <c r="K28" s="4">
        <f t="shared" si="1"/>
        <v>0.35769034564406077</v>
      </c>
      <c r="L28" s="4">
        <f t="shared" si="1"/>
        <v>0.35992890991123094</v>
      </c>
      <c r="M28" s="4">
        <f t="shared" si="1"/>
        <v>0.3621434279679645</v>
      </c>
    </row>
    <row r="29" spans="3:13">
      <c r="C29" s="17">
        <v>1.1000000000000001</v>
      </c>
      <c r="D29" s="4">
        <f t="shared" si="1"/>
        <v>0.36433393905361733</v>
      </c>
      <c r="E29" s="4">
        <f t="shared" si="1"/>
        <v>0.36650048675725277</v>
      </c>
      <c r="F29" s="4">
        <f t="shared" si="1"/>
        <v>0.36864311895726931</v>
      </c>
      <c r="G29" s="4">
        <f t="shared" si="1"/>
        <v>0.3707618877599822</v>
      </c>
      <c r="H29" s="4">
        <f t="shared" si="1"/>
        <v>0.37285684943720176</v>
      </c>
      <c r="I29" s="4">
        <f t="shared" si="1"/>
        <v>0.37492806436284987</v>
      </c>
      <c r="J29" s="4">
        <f t="shared" si="1"/>
        <v>0.37697559694865668</v>
      </c>
      <c r="K29" s="4">
        <f t="shared" si="1"/>
        <v>0.37899951557898182</v>
      </c>
      <c r="L29" s="4">
        <f t="shared" si="1"/>
        <v>0.38099989254479938</v>
      </c>
      <c r="M29" s="4">
        <f t="shared" si="1"/>
        <v>0.38297680397689127</v>
      </c>
    </row>
    <row r="30" spans="3:13">
      <c r="C30" s="17">
        <v>1.2</v>
      </c>
      <c r="D30" s="4">
        <f t="shared" si="1"/>
        <v>0.38493032977829178</v>
      </c>
      <c r="E30" s="4">
        <f t="shared" si="1"/>
        <v>0.38686055355602278</v>
      </c>
      <c r="F30" s="4">
        <f t="shared" si="1"/>
        <v>0.38876756255216538</v>
      </c>
      <c r="G30" s="4">
        <f t="shared" si="1"/>
        <v>0.39065144757430814</v>
      </c>
      <c r="H30" s="4">
        <f t="shared" si="1"/>
        <v>0.39251230292541306</v>
      </c>
      <c r="I30" s="4">
        <f t="shared" si="1"/>
        <v>0.39435022633314476</v>
      </c>
      <c r="J30" s="4">
        <f t="shared" si="1"/>
        <v>0.39616531887869966</v>
      </c>
      <c r="K30" s="4">
        <f t="shared" si="1"/>
        <v>0.39795768492518091</v>
      </c>
      <c r="L30" s="4">
        <f t="shared" si="1"/>
        <v>0.39972743204555794</v>
      </c>
      <c r="M30" s="4">
        <f t="shared" si="1"/>
        <v>0.40147467095025213</v>
      </c>
    </row>
    <row r="32" spans="3:13">
      <c r="E32" s="37"/>
      <c r="F32" s="37" t="s">
        <v>28</v>
      </c>
      <c r="G32" s="37"/>
    </row>
    <row r="33" spans="3:13">
      <c r="C33" s="22" t="s">
        <v>0</v>
      </c>
      <c r="D33" s="17">
        <v>0</v>
      </c>
      <c r="E33" s="17">
        <v>0.01</v>
      </c>
      <c r="F33" s="17">
        <v>0.02</v>
      </c>
      <c r="G33" s="17">
        <v>0.03</v>
      </c>
      <c r="H33" s="17">
        <v>0.04</v>
      </c>
      <c r="I33" s="17">
        <v>0.05</v>
      </c>
      <c r="J33" s="17">
        <v>0.06</v>
      </c>
      <c r="K33" s="17">
        <v>7.0000000000000007E-2</v>
      </c>
      <c r="L33" s="17">
        <v>0.08</v>
      </c>
      <c r="M33" s="17">
        <v>0.09</v>
      </c>
    </row>
    <row r="34" spans="3:13">
      <c r="C34" s="17">
        <v>0</v>
      </c>
      <c r="D34" s="4">
        <f>_xlfn.NORM.S.DIST($C34+D$33,1)-0.5</f>
        <v>0</v>
      </c>
      <c r="E34" s="4">
        <f t="shared" ref="E34:M34" si="2">_xlfn.NORM.S.DIST($C34+E$33,1)-0.5</f>
        <v>3.989356314631598E-3</v>
      </c>
      <c r="F34" s="4">
        <f t="shared" si="2"/>
        <v>7.9783137169020524E-3</v>
      </c>
      <c r="G34" s="4">
        <f t="shared" si="2"/>
        <v>1.1966473414112722E-2</v>
      </c>
      <c r="H34" s="4">
        <f t="shared" si="2"/>
        <v>1.5953436852830682E-2</v>
      </c>
      <c r="I34" s="4">
        <f t="shared" si="2"/>
        <v>1.9938805838372486E-2</v>
      </c>
      <c r="J34" s="4">
        <f t="shared" si="2"/>
        <v>2.3922182654106838E-2</v>
      </c>
      <c r="K34" s="4">
        <f t="shared" si="2"/>
        <v>2.7903170180521131E-2</v>
      </c>
      <c r="L34" s="4">
        <f t="shared" si="2"/>
        <v>3.1881372013987441E-2</v>
      </c>
      <c r="M34" s="4">
        <f t="shared" si="2"/>
        <v>3.5856392585172037E-2</v>
      </c>
    </row>
    <row r="35" spans="3:13">
      <c r="C35" s="17">
        <v>0.1</v>
      </c>
      <c r="D35" s="4">
        <f t="shared" ref="D35:M46" si="3">_xlfn.NORM.S.DIST($C35+D$33,1)-0.5</f>
        <v>3.9827837277028988E-2</v>
      </c>
      <c r="E35" s="4">
        <f t="shared" si="3"/>
        <v>4.3795312542316722E-2</v>
      </c>
      <c r="F35" s="4">
        <f t="shared" si="3"/>
        <v>4.7758426020583888E-2</v>
      </c>
      <c r="G35" s="4">
        <f t="shared" si="3"/>
        <v>5.1716786654561142E-2</v>
      </c>
      <c r="H35" s="4">
        <f t="shared" si="3"/>
        <v>5.5670004805906448E-2</v>
      </c>
      <c r="I35" s="4">
        <f t="shared" si="3"/>
        <v>5.9617692370242503E-2</v>
      </c>
      <c r="J35" s="4">
        <f t="shared" si="3"/>
        <v>6.3559462891432883E-2</v>
      </c>
      <c r="K35" s="4">
        <f t="shared" si="3"/>
        <v>6.7494931675038394E-2</v>
      </c>
      <c r="L35" s="4">
        <f t="shared" si="3"/>
        <v>7.1423715900900797E-2</v>
      </c>
      <c r="M35" s="4">
        <f t="shared" si="3"/>
        <v>7.5345434734795491E-2</v>
      </c>
    </row>
    <row r="36" spans="3:13">
      <c r="C36" s="17">
        <v>0.2</v>
      </c>
      <c r="D36" s="4">
        <f t="shared" si="3"/>
        <v>7.9259709439102988E-2</v>
      </c>
      <c r="E36" s="4">
        <f t="shared" si="3"/>
        <v>8.3166163482442323E-2</v>
      </c>
      <c r="F36" s="4">
        <f t="shared" si="3"/>
        <v>8.7064422648214679E-2</v>
      </c>
      <c r="G36" s="4">
        <f t="shared" si="3"/>
        <v>9.0954115142005909E-2</v>
      </c>
      <c r="H36" s="4">
        <f t="shared" si="3"/>
        <v>9.4834871697795808E-2</v>
      </c>
      <c r="I36" s="4">
        <f t="shared" si="3"/>
        <v>9.8706325682923701E-2</v>
      </c>
      <c r="J36" s="4">
        <f t="shared" si="3"/>
        <v>0.10256811320176051</v>
      </c>
      <c r="K36" s="4">
        <f t="shared" si="3"/>
        <v>0.10641987319803947</v>
      </c>
      <c r="L36" s="4">
        <f t="shared" si="3"/>
        <v>0.11026124755579725</v>
      </c>
      <c r="M36" s="4">
        <f t="shared" si="3"/>
        <v>0.11409188119887737</v>
      </c>
    </row>
    <row r="37" spans="3:13">
      <c r="C37" s="17">
        <v>0.3</v>
      </c>
      <c r="D37" s="4">
        <f t="shared" si="3"/>
        <v>0.11791142218895267</v>
      </c>
      <c r="E37" s="4">
        <f t="shared" si="3"/>
        <v>0.12171952182201928</v>
      </c>
      <c r="F37" s="4">
        <f t="shared" si="3"/>
        <v>0.12551583472332006</v>
      </c>
      <c r="G37" s="4">
        <f t="shared" si="3"/>
        <v>0.12930001894065346</v>
      </c>
      <c r="H37" s="4">
        <f t="shared" si="3"/>
        <v>0.13307173603602807</v>
      </c>
      <c r="I37" s="4">
        <f t="shared" si="3"/>
        <v>0.1368306511756191</v>
      </c>
      <c r="J37" s="4">
        <f t="shared" si="3"/>
        <v>0.14057643321799129</v>
      </c>
      <c r="K37" s="4">
        <f t="shared" si="3"/>
        <v>0.14430875480054683</v>
      </c>
      <c r="L37" s="4">
        <f t="shared" si="3"/>
        <v>0.14802729242416279</v>
      </c>
      <c r="M37" s="4">
        <f t="shared" si="3"/>
        <v>0.15173172653598244</v>
      </c>
    </row>
    <row r="38" spans="3:13">
      <c r="C38" s="17">
        <v>0.4</v>
      </c>
      <c r="D38" s="4">
        <f t="shared" si="3"/>
        <v>0.15542174161032429</v>
      </c>
      <c r="E38" s="4">
        <f t="shared" si="3"/>
        <v>0.15909702622767741</v>
      </c>
      <c r="F38" s="4">
        <f t="shared" si="3"/>
        <v>0.16275727315175059</v>
      </c>
      <c r="G38" s="4">
        <f t="shared" si="3"/>
        <v>0.16640217940454238</v>
      </c>
      <c r="H38" s="4">
        <f t="shared" si="3"/>
        <v>0.17003144633940637</v>
      </c>
      <c r="I38" s="4">
        <f t="shared" si="3"/>
        <v>0.17364477971208003</v>
      </c>
      <c r="J38" s="4">
        <f t="shared" si="3"/>
        <v>0.17724188974965227</v>
      </c>
      <c r="K38" s="4">
        <f t="shared" si="3"/>
        <v>0.1808224912174442</v>
      </c>
      <c r="L38" s="4">
        <f t="shared" si="3"/>
        <v>0.18438630348377749</v>
      </c>
      <c r="M38" s="4">
        <f t="shared" si="3"/>
        <v>0.18793305058260945</v>
      </c>
    </row>
    <row r="39" spans="3:13">
      <c r="C39" s="17">
        <v>0.5</v>
      </c>
      <c r="D39" s="4">
        <f t="shared" si="3"/>
        <v>0.19146246127401312</v>
      </c>
      <c r="E39" s="4">
        <f t="shared" si="3"/>
        <v>0.19497426910248061</v>
      </c>
      <c r="F39" s="4">
        <f t="shared" si="3"/>
        <v>0.19846821245303381</v>
      </c>
      <c r="G39" s="4">
        <f t="shared" si="3"/>
        <v>0.20194403460512356</v>
      </c>
      <c r="H39" s="4">
        <f t="shared" si="3"/>
        <v>0.20540148378430201</v>
      </c>
      <c r="I39" s="4">
        <f t="shared" si="3"/>
        <v>0.20884031321165364</v>
      </c>
      <c r="J39" s="4">
        <f t="shared" si="3"/>
        <v>0.21226028115097295</v>
      </c>
      <c r="K39" s="4">
        <f t="shared" si="3"/>
        <v>0.21566115095367588</v>
      </c>
      <c r="L39" s="4">
        <f t="shared" si="3"/>
        <v>0.2190426911014357</v>
      </c>
      <c r="M39" s="4">
        <f t="shared" si="3"/>
        <v>0.22240467524653507</v>
      </c>
    </row>
    <row r="40" spans="3:13">
      <c r="C40" s="17">
        <v>0.6</v>
      </c>
      <c r="D40" s="4">
        <f t="shared" si="3"/>
        <v>0.22574688224992645</v>
      </c>
      <c r="E40" s="4">
        <f t="shared" si="3"/>
        <v>0.22906909621699434</v>
      </c>
      <c r="F40" s="4">
        <f t="shared" si="3"/>
        <v>0.232371106531017</v>
      </c>
      <c r="G40" s="4">
        <f t="shared" si="3"/>
        <v>0.23565270788432247</v>
      </c>
      <c r="H40" s="4">
        <f t="shared" si="3"/>
        <v>0.23891370030713843</v>
      </c>
      <c r="I40" s="4">
        <f t="shared" si="3"/>
        <v>0.24215388919413527</v>
      </c>
      <c r="J40" s="4">
        <f t="shared" si="3"/>
        <v>0.24537308532866386</v>
      </c>
      <c r="K40" s="4">
        <f t="shared" si="3"/>
        <v>0.24857110490468992</v>
      </c>
      <c r="L40" s="4">
        <f t="shared" si="3"/>
        <v>0.25174776954642952</v>
      </c>
      <c r="M40" s="4">
        <f t="shared" si="3"/>
        <v>0.25490290632569057</v>
      </c>
    </row>
    <row r="41" spans="3:13">
      <c r="C41" s="17">
        <v>0.7</v>
      </c>
      <c r="D41" s="4">
        <f t="shared" si="3"/>
        <v>0.25803634777692697</v>
      </c>
      <c r="E41" s="4">
        <f t="shared" si="3"/>
        <v>0.26114793191001329</v>
      </c>
      <c r="F41" s="4">
        <f t="shared" si="3"/>
        <v>0.26423750222074882</v>
      </c>
      <c r="G41" s="4">
        <f t="shared" si="3"/>
        <v>0.26730490769910253</v>
      </c>
      <c r="H41" s="4">
        <f t="shared" si="3"/>
        <v>0.27035000283520938</v>
      </c>
      <c r="I41" s="4">
        <f t="shared" si="3"/>
        <v>0.27337264762313174</v>
      </c>
      <c r="J41" s="4">
        <f t="shared" si="3"/>
        <v>0.27637270756240062</v>
      </c>
      <c r="K41" s="4">
        <f t="shared" si="3"/>
        <v>0.27935005365735044</v>
      </c>
      <c r="L41" s="4">
        <f t="shared" si="3"/>
        <v>0.28230456241426682</v>
      </c>
      <c r="M41" s="4">
        <f t="shared" si="3"/>
        <v>0.28523611583636277</v>
      </c>
    </row>
    <row r="42" spans="3:13">
      <c r="C42" s="17">
        <v>0.8</v>
      </c>
      <c r="D42" s="4">
        <f t="shared" si="3"/>
        <v>0.28814460141660336</v>
      </c>
      <c r="E42" s="4">
        <f t="shared" si="3"/>
        <v>0.29102991212839835</v>
      </c>
      <c r="F42" s="4">
        <f t="shared" si="3"/>
        <v>0.29389194641418692</v>
      </c>
      <c r="G42" s="4">
        <f t="shared" si="3"/>
        <v>0.29673060817193164</v>
      </c>
      <c r="H42" s="4">
        <f t="shared" si="3"/>
        <v>0.29954580673955034</v>
      </c>
      <c r="I42" s="4">
        <f t="shared" si="3"/>
        <v>0.30233745687730762</v>
      </c>
      <c r="J42" s="4">
        <f t="shared" si="3"/>
        <v>0.30510547874819172</v>
      </c>
      <c r="K42" s="4">
        <f t="shared" si="3"/>
        <v>0.30784979789630385</v>
      </c>
      <c r="L42" s="4">
        <f t="shared" si="3"/>
        <v>0.31057034522328786</v>
      </c>
      <c r="M42" s="4">
        <f t="shared" si="3"/>
        <v>0.31326705696282742</v>
      </c>
    </row>
    <row r="43" spans="3:13">
      <c r="C43" s="17">
        <v>0.9</v>
      </c>
      <c r="D43" s="4">
        <f t="shared" si="3"/>
        <v>0.31593987465324047</v>
      </c>
      <c r="E43" s="4">
        <f t="shared" si="3"/>
        <v>0.31858874510820279</v>
      </c>
      <c r="F43" s="4">
        <f t="shared" si="3"/>
        <v>0.32121362038562828</v>
      </c>
      <c r="G43" s="4">
        <f t="shared" si="3"/>
        <v>0.32381445775474216</v>
      </c>
      <c r="H43" s="4">
        <f t="shared" si="3"/>
        <v>0.32639121966137552</v>
      </c>
      <c r="I43" s="4">
        <f t="shared" si="3"/>
        <v>0.32894387369151823</v>
      </c>
      <c r="J43" s="4">
        <f t="shared" si="3"/>
        <v>0.33147239253316219</v>
      </c>
      <c r="K43" s="4">
        <f t="shared" si="3"/>
        <v>0.33397675393647042</v>
      </c>
      <c r="L43" s="4">
        <f t="shared" si="3"/>
        <v>0.33645694067230769</v>
      </c>
      <c r="M43" s="4">
        <f t="shared" si="3"/>
        <v>0.33891294048916909</v>
      </c>
    </row>
    <row r="44" spans="3:13">
      <c r="C44" s="17">
        <v>1</v>
      </c>
      <c r="D44" s="4">
        <f t="shared" si="3"/>
        <v>0.34134474606854304</v>
      </c>
      <c r="E44" s="4">
        <f t="shared" si="3"/>
        <v>0.34375235497874546</v>
      </c>
      <c r="F44" s="4">
        <f t="shared" si="3"/>
        <v>0.34613576962726511</v>
      </c>
      <c r="G44" s="4">
        <f t="shared" si="3"/>
        <v>0.34849499721165633</v>
      </c>
      <c r="H44" s="4">
        <f t="shared" si="3"/>
        <v>0.35083004966901865</v>
      </c>
      <c r="I44" s="4">
        <f t="shared" si="3"/>
        <v>0.35314094362410409</v>
      </c>
      <c r="J44" s="4">
        <f t="shared" si="3"/>
        <v>0.35542770033609039</v>
      </c>
      <c r="K44" s="4">
        <f t="shared" si="3"/>
        <v>0.35769034564406077</v>
      </c>
      <c r="L44" s="4">
        <f t="shared" si="3"/>
        <v>0.35992890991123094</v>
      </c>
      <c r="M44" s="4">
        <f t="shared" si="3"/>
        <v>0.3621434279679645</v>
      </c>
    </row>
    <row r="45" spans="3:13">
      <c r="C45" s="17">
        <v>1.1000000000000001</v>
      </c>
      <c r="D45" s="4">
        <f t="shared" si="3"/>
        <v>0.36433393905361733</v>
      </c>
      <c r="E45" s="4">
        <f t="shared" si="3"/>
        <v>0.36650048675725277</v>
      </c>
      <c r="F45" s="4">
        <f t="shared" si="3"/>
        <v>0.36864311895726931</v>
      </c>
      <c r="G45" s="4">
        <f t="shared" si="3"/>
        <v>0.3707618877599822</v>
      </c>
      <c r="H45" s="4">
        <f t="shared" si="3"/>
        <v>0.37285684943720176</v>
      </c>
      <c r="I45" s="4">
        <f t="shared" si="3"/>
        <v>0.37492806436284987</v>
      </c>
      <c r="J45" s="4">
        <f t="shared" si="3"/>
        <v>0.37697559694865668</v>
      </c>
      <c r="K45" s="4">
        <f t="shared" si="3"/>
        <v>0.37899951557898182</v>
      </c>
      <c r="L45" s="4">
        <f t="shared" si="3"/>
        <v>0.38099989254479938</v>
      </c>
      <c r="M45" s="4">
        <f t="shared" si="3"/>
        <v>0.38297680397689127</v>
      </c>
    </row>
    <row r="46" spans="3:13">
      <c r="C46" s="17">
        <v>1.2</v>
      </c>
      <c r="D46" s="4">
        <f t="shared" si="3"/>
        <v>0.38493032977829178</v>
      </c>
      <c r="E46" s="4">
        <f t="shared" si="3"/>
        <v>0.38686055355602278</v>
      </c>
      <c r="F46" s="4">
        <f t="shared" si="3"/>
        <v>0.38876756255216538</v>
      </c>
      <c r="G46" s="4">
        <f t="shared" si="3"/>
        <v>0.39065144757430814</v>
      </c>
      <c r="H46" s="4">
        <f t="shared" si="3"/>
        <v>0.39251230292541306</v>
      </c>
      <c r="I46" s="4">
        <f t="shared" si="3"/>
        <v>0.39435022633314476</v>
      </c>
      <c r="J46" s="4">
        <f t="shared" si="3"/>
        <v>0.39616531887869966</v>
      </c>
      <c r="K46" s="4">
        <f t="shared" si="3"/>
        <v>0.39795768492518091</v>
      </c>
      <c r="L46" s="4">
        <f t="shared" si="3"/>
        <v>0.39972743204555794</v>
      </c>
      <c r="M46" s="4">
        <f t="shared" si="3"/>
        <v>0.40147467095025213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7:M40"/>
  <sheetViews>
    <sheetView topLeftCell="A15" zoomScaleNormal="100" workbookViewId="0">
      <selection activeCell="G21" sqref="G21"/>
    </sheetView>
  </sheetViews>
  <sheetFormatPr defaultColWidth="6" defaultRowHeight="15"/>
  <cols>
    <col min="1" max="1" width="2.42578125" style="1" customWidth="1"/>
    <col min="2" max="2" width="6" style="1"/>
    <col min="3" max="3" width="17.28515625" style="1" customWidth="1"/>
    <col min="4" max="4" width="6" style="1"/>
    <col min="5" max="5" width="7.42578125" style="1" bestFit="1" customWidth="1"/>
    <col min="6" max="6" width="6" style="1"/>
    <col min="7" max="7" width="12.28515625" style="1" customWidth="1"/>
    <col min="8" max="16384" width="6" style="1"/>
  </cols>
  <sheetData>
    <row r="17" spans="3:13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3:13">
      <c r="C18" s="47" t="s">
        <v>30</v>
      </c>
      <c r="D18" s="47"/>
      <c r="E18" s="47"/>
    </row>
    <row r="19" spans="3:13" ht="46.9" customHeight="1">
      <c r="C19" s="11" t="s">
        <v>2</v>
      </c>
      <c r="D19" s="7"/>
      <c r="E19" s="8" t="s">
        <v>1</v>
      </c>
    </row>
    <row r="20" spans="3:13" ht="18.75">
      <c r="C20" s="6">
        <v>0.5</v>
      </c>
      <c r="D20" s="3"/>
      <c r="E20" s="21">
        <f>_xlfn.NORM.INV(C20,0,1)</f>
        <v>0</v>
      </c>
    </row>
    <row r="21" spans="3:13" ht="18.75">
      <c r="C21" s="6">
        <v>0.504</v>
      </c>
      <c r="D21" s="3"/>
      <c r="E21" s="21">
        <f t="shared" ref="E21:E30" si="0">_xlfn.NORM.INV(C21,0,1)</f>
        <v>1.0026681100274763E-2</v>
      </c>
    </row>
    <row r="22" spans="3:13" ht="18.75">
      <c r="C22" s="6">
        <v>0.53590000000000004</v>
      </c>
      <c r="D22" s="3"/>
      <c r="E22" s="21">
        <f t="shared" si="0"/>
        <v>9.0109751714619712E-2</v>
      </c>
    </row>
    <row r="23" spans="3:13" ht="18.75">
      <c r="C23" s="6">
        <v>0.6179</v>
      </c>
      <c r="D23" s="3"/>
      <c r="E23" s="21">
        <f t="shared" si="0"/>
        <v>0.29997005112072511</v>
      </c>
    </row>
    <row r="24" spans="3:13" ht="18.75">
      <c r="C24" s="6">
        <v>0.87490000000000001</v>
      </c>
      <c r="D24" s="3"/>
      <c r="E24" s="21">
        <f t="shared" si="0"/>
        <v>1.149863733745208</v>
      </c>
    </row>
    <row r="25" spans="3:13" ht="18.75">
      <c r="C25" s="6">
        <v>0.99360000000000004</v>
      </c>
      <c r="D25" s="3"/>
      <c r="E25" s="21">
        <f t="shared" si="0"/>
        <v>2.4892858647872407</v>
      </c>
    </row>
    <row r="26" spans="3:13" ht="18.75">
      <c r="C26" s="6">
        <v>0.99970000000000003</v>
      </c>
      <c r="D26" s="3"/>
      <c r="E26" s="21">
        <f t="shared" si="0"/>
        <v>3.4316144036232998</v>
      </c>
    </row>
    <row r="27" spans="3:13" ht="18.75">
      <c r="C27" s="2">
        <v>0.95</v>
      </c>
      <c r="E27" s="21">
        <f t="shared" si="0"/>
        <v>1.6448536269514715</v>
      </c>
    </row>
    <row r="28" spans="3:13" ht="18.75">
      <c r="C28" s="2">
        <v>0.32</v>
      </c>
      <c r="E28" s="21">
        <f t="shared" si="0"/>
        <v>-0.46769879911450829</v>
      </c>
    </row>
    <row r="29" spans="3:13" ht="18.75">
      <c r="C29" s="1">
        <v>0.18</v>
      </c>
      <c r="E29" s="21">
        <f t="shared" si="0"/>
        <v>-0.91536508784281501</v>
      </c>
    </row>
    <row r="30" spans="3:13" ht="18.75">
      <c r="C30" s="1">
        <v>0.04</v>
      </c>
      <c r="E30" s="21">
        <f t="shared" si="0"/>
        <v>-1.7506860712521695</v>
      </c>
    </row>
    <row r="32" spans="3:13">
      <c r="C32" s="47" t="s">
        <v>29</v>
      </c>
      <c r="D32" s="47"/>
      <c r="E32" s="47"/>
    </row>
    <row r="33" spans="3:5" ht="37.5">
      <c r="C33" s="11" t="s">
        <v>2</v>
      </c>
      <c r="E33" s="1" t="s">
        <v>0</v>
      </c>
    </row>
    <row r="34" spans="3:5" ht="18.75">
      <c r="C34" s="6">
        <v>0.5</v>
      </c>
      <c r="E34" s="33">
        <f>_xlfn.NORM.S.INV(C34)</f>
        <v>0</v>
      </c>
    </row>
    <row r="35" spans="3:5" ht="18.75">
      <c r="C35" s="6">
        <v>0.504</v>
      </c>
      <c r="E35" s="33">
        <f t="shared" ref="E35:E40" si="1">_xlfn.NORM.S.INV(C35)</f>
        <v>1.0026681100274763E-2</v>
      </c>
    </row>
    <row r="36" spans="3:5" ht="18.75">
      <c r="C36" s="6">
        <v>0.53590000000000004</v>
      </c>
      <c r="E36" s="33">
        <f t="shared" si="1"/>
        <v>9.0109751714619712E-2</v>
      </c>
    </row>
    <row r="37" spans="3:5" ht="18.75">
      <c r="C37" s="6">
        <v>0.6179</v>
      </c>
      <c r="E37" s="33">
        <f t="shared" si="1"/>
        <v>0.29997005112072511</v>
      </c>
    </row>
    <row r="38" spans="3:5" ht="18.75">
      <c r="C38" s="6">
        <v>0.87490000000000001</v>
      </c>
      <c r="E38" s="33">
        <f t="shared" si="1"/>
        <v>1.149863733745208</v>
      </c>
    </row>
    <row r="39" spans="3:5" ht="18.75">
      <c r="C39" s="6">
        <v>0.99360000000000004</v>
      </c>
      <c r="E39" s="33">
        <f t="shared" si="1"/>
        <v>2.4892858647872407</v>
      </c>
    </row>
    <row r="40" spans="3:5" ht="18.75">
      <c r="C40" s="6">
        <v>0.99970000000000003</v>
      </c>
      <c r="E40" s="33">
        <f t="shared" si="1"/>
        <v>3.4316144036232998</v>
      </c>
    </row>
  </sheetData>
  <mergeCells count="2">
    <mergeCell ref="C32:E32"/>
    <mergeCell ref="C18:E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Binomial</vt:lpstr>
      <vt:lpstr>Poisson</vt:lpstr>
      <vt:lpstr>Tabela Normal (A)</vt:lpstr>
      <vt:lpstr>Tabela Normal (B)</vt:lpstr>
      <vt:lpstr>Tabela Normal (C)</vt:lpstr>
      <vt:lpstr>Normal Inversa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2021-05-27T00:02:42Z</dcterms:modified>
</cp:coreProperties>
</file>