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3F78DA30-938B-40B8-BE75-71485764B62A}" xr6:coauthVersionLast="46" xr6:coauthVersionMax="46" xr10:uidLastSave="{00000000-0000-0000-0000-000000000000}"/>
  <bookViews>
    <workbookView xWindow="-120" yWindow="-120" windowWidth="20730" windowHeight="11160" tabRatio="780" activeTab="5" xr2:uid="{00000000-000D-0000-FFFF-FFFF00000000}"/>
  </bookViews>
  <sheets>
    <sheet name="Binomial" sheetId="11" r:id="rId1"/>
    <sheet name="Poisson" sheetId="12" r:id="rId2"/>
    <sheet name="Tabela Normal (A)" sheetId="1" r:id="rId3"/>
    <sheet name="Tabela Normal (B)" sheetId="10" r:id="rId4"/>
    <sheet name="Tabela Normal (C)" sheetId="3" r:id="rId5"/>
    <sheet name="Normal Invers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4" l="1"/>
  <c r="E35" i="4"/>
  <c r="E36" i="4"/>
  <c r="E37" i="4"/>
  <c r="E38" i="4"/>
  <c r="E39" i="4"/>
  <c r="E34" i="4"/>
  <c r="E21" i="4"/>
  <c r="E22" i="4"/>
  <c r="E23" i="4"/>
  <c r="E24" i="4"/>
  <c r="E25" i="4"/>
  <c r="E26" i="4"/>
  <c r="E27" i="4"/>
  <c r="E28" i="4"/>
  <c r="E29" i="4"/>
  <c r="E30" i="4"/>
  <c r="E20" i="4"/>
  <c r="D35" i="3"/>
  <c r="E35" i="3"/>
  <c r="F35" i="3"/>
  <c r="G35" i="3"/>
  <c r="H35" i="3"/>
  <c r="I35" i="3"/>
  <c r="J35" i="3"/>
  <c r="K35" i="3"/>
  <c r="L35" i="3"/>
  <c r="M35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D38" i="3"/>
  <c r="E38" i="3"/>
  <c r="F38" i="3"/>
  <c r="G38" i="3"/>
  <c r="H38" i="3"/>
  <c r="I38" i="3"/>
  <c r="J38" i="3"/>
  <c r="K38" i="3"/>
  <c r="L38" i="3"/>
  <c r="M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D41" i="3"/>
  <c r="E41" i="3"/>
  <c r="F41" i="3"/>
  <c r="G41" i="3"/>
  <c r="H41" i="3"/>
  <c r="I41" i="3"/>
  <c r="J41" i="3"/>
  <c r="K41" i="3"/>
  <c r="L41" i="3"/>
  <c r="M41" i="3"/>
  <c r="D42" i="3"/>
  <c r="E42" i="3"/>
  <c r="F42" i="3"/>
  <c r="G42" i="3"/>
  <c r="H42" i="3"/>
  <c r="I42" i="3"/>
  <c r="J42" i="3"/>
  <c r="K42" i="3"/>
  <c r="L42" i="3"/>
  <c r="M42" i="3"/>
  <c r="D43" i="3"/>
  <c r="E43" i="3"/>
  <c r="F43" i="3"/>
  <c r="G43" i="3"/>
  <c r="H43" i="3"/>
  <c r="I43" i="3"/>
  <c r="J43" i="3"/>
  <c r="K43" i="3"/>
  <c r="L43" i="3"/>
  <c r="M43" i="3"/>
  <c r="D44" i="3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L45" i="3"/>
  <c r="M45" i="3"/>
  <c r="D46" i="3"/>
  <c r="E46" i="3"/>
  <c r="F46" i="3"/>
  <c r="G46" i="3"/>
  <c r="H46" i="3"/>
  <c r="I46" i="3"/>
  <c r="J46" i="3"/>
  <c r="K46" i="3"/>
  <c r="L46" i="3"/>
  <c r="M46" i="3"/>
  <c r="E34" i="3"/>
  <c r="F34" i="3"/>
  <c r="G34" i="3"/>
  <c r="H34" i="3"/>
  <c r="I34" i="3"/>
  <c r="J34" i="3"/>
  <c r="K34" i="3"/>
  <c r="L34" i="3"/>
  <c r="M34" i="3"/>
  <c r="D34" i="3"/>
  <c r="D19" i="3"/>
  <c r="E19" i="3"/>
  <c r="F19" i="3"/>
  <c r="G19" i="3"/>
  <c r="H19" i="3"/>
  <c r="I19" i="3"/>
  <c r="J19" i="3"/>
  <c r="K19" i="3"/>
  <c r="L19" i="3"/>
  <c r="M19" i="3"/>
  <c r="D20" i="3"/>
  <c r="E20" i="3"/>
  <c r="F20" i="3"/>
  <c r="G20" i="3"/>
  <c r="H20" i="3"/>
  <c r="I20" i="3"/>
  <c r="J20" i="3"/>
  <c r="K20" i="3"/>
  <c r="L20" i="3"/>
  <c r="M20" i="3"/>
  <c r="D21" i="3"/>
  <c r="E21" i="3"/>
  <c r="F21" i="3"/>
  <c r="G21" i="3"/>
  <c r="H21" i="3"/>
  <c r="I21" i="3"/>
  <c r="J21" i="3"/>
  <c r="K21" i="3"/>
  <c r="L21" i="3"/>
  <c r="M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28" i="3"/>
  <c r="E28" i="3"/>
  <c r="F28" i="3"/>
  <c r="G28" i="3"/>
  <c r="H28" i="3"/>
  <c r="I28" i="3"/>
  <c r="J28" i="3"/>
  <c r="K28" i="3"/>
  <c r="L28" i="3"/>
  <c r="M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K30" i="3"/>
  <c r="L30" i="3"/>
  <c r="M30" i="3"/>
  <c r="E18" i="3"/>
  <c r="F18" i="3"/>
  <c r="G18" i="3"/>
  <c r="H18" i="3"/>
  <c r="I18" i="3"/>
  <c r="J18" i="3"/>
  <c r="K18" i="3"/>
  <c r="L18" i="3"/>
  <c r="M18" i="3"/>
  <c r="D18" i="3"/>
  <c r="D37" i="10"/>
  <c r="E37" i="10"/>
  <c r="F37" i="10"/>
  <c r="G37" i="10"/>
  <c r="H37" i="10"/>
  <c r="I37" i="10"/>
  <c r="J37" i="10"/>
  <c r="K37" i="10"/>
  <c r="L37" i="10"/>
  <c r="M37" i="10"/>
  <c r="D38" i="10"/>
  <c r="E38" i="10"/>
  <c r="F38" i="10"/>
  <c r="G38" i="10"/>
  <c r="H38" i="10"/>
  <c r="I38" i="10"/>
  <c r="J38" i="10"/>
  <c r="K38" i="10"/>
  <c r="L38" i="10"/>
  <c r="M38" i="10"/>
  <c r="D39" i="10"/>
  <c r="E39" i="10"/>
  <c r="F39" i="10"/>
  <c r="G39" i="10"/>
  <c r="H39" i="10"/>
  <c r="I39" i="10"/>
  <c r="J39" i="10"/>
  <c r="K39" i="10"/>
  <c r="L39" i="10"/>
  <c r="M39" i="10"/>
  <c r="D40" i="10"/>
  <c r="E40" i="10"/>
  <c r="F40" i="10"/>
  <c r="G40" i="10"/>
  <c r="H40" i="10"/>
  <c r="I40" i="10"/>
  <c r="J40" i="10"/>
  <c r="K40" i="10"/>
  <c r="L40" i="10"/>
  <c r="M40" i="10"/>
  <c r="D41" i="10"/>
  <c r="E41" i="10"/>
  <c r="F41" i="10"/>
  <c r="G41" i="10"/>
  <c r="H41" i="10"/>
  <c r="I41" i="10"/>
  <c r="J41" i="10"/>
  <c r="K41" i="10"/>
  <c r="L41" i="10"/>
  <c r="M41" i="10"/>
  <c r="D42" i="10"/>
  <c r="E42" i="10"/>
  <c r="F42" i="10"/>
  <c r="G42" i="10"/>
  <c r="H42" i="10"/>
  <c r="I42" i="10"/>
  <c r="J42" i="10"/>
  <c r="K42" i="10"/>
  <c r="L42" i="10"/>
  <c r="M42" i="10"/>
  <c r="D43" i="10"/>
  <c r="E43" i="10"/>
  <c r="F43" i="10"/>
  <c r="G43" i="10"/>
  <c r="H43" i="10"/>
  <c r="I43" i="10"/>
  <c r="J43" i="10"/>
  <c r="K43" i="10"/>
  <c r="L43" i="10"/>
  <c r="M43" i="10"/>
  <c r="D44" i="10"/>
  <c r="E44" i="10"/>
  <c r="F44" i="10"/>
  <c r="G44" i="10"/>
  <c r="H44" i="10"/>
  <c r="I44" i="10"/>
  <c r="J44" i="10"/>
  <c r="K44" i="10"/>
  <c r="L44" i="10"/>
  <c r="M44" i="10"/>
  <c r="D45" i="10"/>
  <c r="E45" i="10"/>
  <c r="F45" i="10"/>
  <c r="G45" i="10"/>
  <c r="H45" i="10"/>
  <c r="I45" i="10"/>
  <c r="J45" i="10"/>
  <c r="K45" i="10"/>
  <c r="L45" i="10"/>
  <c r="M45" i="10"/>
  <c r="D46" i="10"/>
  <c r="E46" i="10"/>
  <c r="F46" i="10"/>
  <c r="G46" i="10"/>
  <c r="H46" i="10"/>
  <c r="I46" i="10"/>
  <c r="J46" i="10"/>
  <c r="K46" i="10"/>
  <c r="L46" i="10"/>
  <c r="M46" i="10"/>
  <c r="D47" i="10"/>
  <c r="E47" i="10"/>
  <c r="F47" i="10"/>
  <c r="G47" i="10"/>
  <c r="H47" i="10"/>
  <c r="I47" i="10"/>
  <c r="J47" i="10"/>
  <c r="K47" i="10"/>
  <c r="L47" i="10"/>
  <c r="M47" i="10"/>
  <c r="D48" i="10"/>
  <c r="E48" i="10"/>
  <c r="F48" i="10"/>
  <c r="G48" i="10"/>
  <c r="H48" i="10"/>
  <c r="I48" i="10"/>
  <c r="J48" i="10"/>
  <c r="K48" i="10"/>
  <c r="L48" i="10"/>
  <c r="M48" i="10"/>
  <c r="E36" i="10"/>
  <c r="F36" i="10"/>
  <c r="G36" i="10"/>
  <c r="H36" i="10"/>
  <c r="I36" i="10"/>
  <c r="J36" i="10"/>
  <c r="K36" i="10"/>
  <c r="L36" i="10"/>
  <c r="M36" i="10"/>
  <c r="D36" i="10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D32" i="10"/>
  <c r="E32" i="10"/>
  <c r="F32" i="10"/>
  <c r="G32" i="10"/>
  <c r="H32" i="10"/>
  <c r="I32" i="10"/>
  <c r="J32" i="10"/>
  <c r="K32" i="10"/>
  <c r="L32" i="10"/>
  <c r="M32" i="10"/>
  <c r="E20" i="10"/>
  <c r="F20" i="10"/>
  <c r="G20" i="10"/>
  <c r="H20" i="10"/>
  <c r="I20" i="10"/>
  <c r="J20" i="10"/>
  <c r="K20" i="10"/>
  <c r="L20" i="10"/>
  <c r="M20" i="10"/>
  <c r="D20" i="10"/>
  <c r="E32" i="1"/>
  <c r="E33" i="1"/>
  <c r="E34" i="1"/>
  <c r="E35" i="1"/>
  <c r="E36" i="1"/>
  <c r="E31" i="1"/>
  <c r="E22" i="1"/>
  <c r="E23" i="1"/>
  <c r="E24" i="1"/>
  <c r="E25" i="1"/>
  <c r="E26" i="1"/>
  <c r="E21" i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12" i="12"/>
  <c r="L14" i="12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13" i="12"/>
  <c r="L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12" i="12"/>
  <c r="H14" i="12"/>
  <c r="H13" i="12"/>
  <c r="E13" i="12"/>
  <c r="E14" i="12"/>
  <c r="E15" i="12"/>
  <c r="E16" i="12"/>
  <c r="E17" i="12"/>
  <c r="E18" i="12"/>
  <c r="E19" i="12"/>
  <c r="E20" i="12"/>
  <c r="E21" i="12"/>
  <c r="E22" i="12"/>
  <c r="E23" i="12"/>
  <c r="E12" i="12"/>
  <c r="D12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C13" i="12"/>
  <c r="C14" i="12"/>
  <c r="C15" i="12"/>
  <c r="C16" i="12"/>
  <c r="C17" i="12"/>
  <c r="C18" i="12"/>
  <c r="C19" i="12"/>
  <c r="C20" i="12"/>
  <c r="C21" i="12"/>
  <c r="C22" i="12"/>
  <c r="C23" i="12"/>
  <c r="C12" i="12"/>
  <c r="C7" i="12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6" i="11"/>
  <c r="E13" i="11"/>
  <c r="E14" i="11"/>
  <c r="E15" i="11"/>
  <c r="E16" i="11"/>
  <c r="E17" i="11"/>
  <c r="E18" i="11"/>
  <c r="E19" i="11"/>
  <c r="E20" i="11"/>
  <c r="E21" i="11"/>
  <c r="E22" i="11"/>
  <c r="E23" i="11"/>
  <c r="E12" i="11"/>
  <c r="D14" i="11"/>
  <c r="D15" i="11" s="1"/>
  <c r="D16" i="11" s="1"/>
  <c r="D17" i="11" s="1"/>
  <c r="D18" i="11" s="1"/>
  <c r="D19" i="11" s="1"/>
  <c r="D20" i="11" s="1"/>
  <c r="D21" i="11" s="1"/>
  <c r="D22" i="11" s="1"/>
  <c r="D23" i="11" s="1"/>
  <c r="D13" i="11"/>
  <c r="D12" i="11"/>
  <c r="C13" i="11"/>
  <c r="C14" i="11"/>
  <c r="C15" i="11"/>
  <c r="C16" i="11"/>
  <c r="C17" i="11"/>
  <c r="C18" i="11"/>
  <c r="C19" i="11"/>
  <c r="C20" i="11"/>
  <c r="C21" i="11"/>
  <c r="C22" i="11"/>
  <c r="C23" i="11"/>
  <c r="C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7" authorId="0" shapeId="0" xr:uid="{1B24ACC2-A872-45B4-98EC-792315F2D5FC}">
      <text>
        <r>
          <rPr>
            <sz val="16"/>
            <color indexed="81"/>
            <rFont val="Segoe UI"/>
            <family val="2"/>
          </rPr>
          <t>Item D</t>
        </r>
      </text>
    </comment>
    <comment ref="I26" authorId="0" shapeId="0" xr:uid="{5B3AC30F-B817-4E69-B3DA-FC1896142B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F
</t>
        </r>
      </text>
    </comment>
    <comment ref="J26" authorId="0" shapeId="0" xr:uid="{5CAAF792-DADE-4C2D-99A4-D23918858E0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C
</t>
        </r>
      </text>
    </comment>
    <comment ref="H27" authorId="0" shapeId="0" xr:uid="{A385F02C-7B1D-476A-87DD-38736941DAA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A
</t>
        </r>
      </text>
    </comment>
    <comment ref="I27" authorId="0" shapeId="0" xr:uid="{9797396C-29DD-4053-9BCF-B42AF12FDD9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B</t>
        </r>
      </text>
    </comment>
    <comment ref="J27" authorId="0" shapeId="0" xr:uid="{99D0A455-FCF4-449F-A39C-4B2CBCBDD1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2" authorId="0" shapeId="0" xr:uid="{BDF5A0B9-F439-4FDE-9B90-4AF50B97C52A}">
      <text>
        <r>
          <rPr>
            <sz val="16"/>
            <color indexed="81"/>
            <rFont val="Segoe UI"/>
            <family val="2"/>
          </rPr>
          <t>Item B</t>
        </r>
      </text>
    </comment>
    <comment ref="N12" authorId="0" shapeId="0" xr:uid="{502FC112-CED4-4B42-84D6-352CF0AFC376}">
      <text>
        <r>
          <rPr>
            <sz val="16"/>
            <color indexed="81"/>
            <rFont val="Segoe UI"/>
            <family val="2"/>
          </rPr>
          <t xml:space="preserve">ITEM G
</t>
        </r>
      </text>
    </comment>
    <comment ref="H14" authorId="0" shapeId="0" xr:uid="{8A2AE184-5690-41DF-84F3-6F2DF0E91825}">
      <text>
        <r>
          <rPr>
            <sz val="16"/>
            <color indexed="81"/>
            <rFont val="Segoe UI"/>
            <family val="2"/>
          </rPr>
          <t>Item A</t>
        </r>
      </text>
    </comment>
    <comment ref="L15" authorId="0" shapeId="0" xr:uid="{3BB0E942-080C-4F48-BC97-16D69F3DF785}">
      <text>
        <r>
          <rPr>
            <sz val="16"/>
            <color indexed="81"/>
            <rFont val="Segoe UI"/>
            <family val="2"/>
          </rPr>
          <t>Item I</t>
        </r>
      </text>
    </comment>
    <comment ref="M15" authorId="0" shapeId="0" xr:uid="{1A0823D1-F368-4DCC-82BD-38DD835EEB08}">
      <text>
        <r>
          <rPr>
            <b/>
            <sz val="16"/>
            <color indexed="81"/>
            <rFont val="Segoe UI"/>
            <family val="2"/>
          </rPr>
          <t>ITEM I</t>
        </r>
      </text>
    </comment>
    <comment ref="N15" authorId="0" shapeId="0" xr:uid="{FEB52ADF-3D1A-4062-9BB8-0F401DCF3F6B}">
      <text>
        <r>
          <rPr>
            <sz val="16"/>
            <color indexed="81"/>
            <rFont val="Segoe UI"/>
            <family val="2"/>
          </rPr>
          <t>ITEM D</t>
        </r>
      </text>
    </comment>
    <comment ref="K16" authorId="0" shapeId="0" xr:uid="{D5890B21-932F-4448-92C0-4728893939E0}">
      <text>
        <r>
          <rPr>
            <sz val="16"/>
            <color indexed="81"/>
            <rFont val="Segoe UI"/>
            <family val="2"/>
          </rPr>
          <t>Item C</t>
        </r>
      </text>
    </comment>
    <comment ref="N16" authorId="0" shapeId="0" xr:uid="{3257F3E3-F757-47C5-A6A2-87B0A1567CBC}">
      <text>
        <r>
          <rPr>
            <sz val="16"/>
            <color indexed="81"/>
            <rFont val="Segoe UI"/>
            <family val="2"/>
          </rPr>
          <t>ITEM H</t>
        </r>
      </text>
    </comment>
  </commentList>
</comments>
</file>

<file path=xl/sharedStrings.xml><?xml version="1.0" encoding="utf-8"?>
<sst xmlns="http://schemas.openxmlformats.org/spreadsheetml/2006/main" count="62" uniqueCount="32">
  <si>
    <t>z</t>
  </si>
  <si>
    <t>Z</t>
  </si>
  <si>
    <t>Probabilidade Acumulada</t>
  </si>
  <si>
    <t>Probabilidade acumulada</t>
  </si>
  <si>
    <t>Binomial</t>
  </si>
  <si>
    <t>n</t>
  </si>
  <si>
    <t>p</t>
  </si>
  <si>
    <t>μ</t>
  </si>
  <si>
    <t>a</t>
  </si>
  <si>
    <t>P(a)</t>
  </si>
  <si>
    <t xml:space="preserve">x </t>
  </si>
  <si>
    <t>P(x)</t>
  </si>
  <si>
    <t>r</t>
  </si>
  <si>
    <t>P(r)</t>
  </si>
  <si>
    <t>Acumulada</t>
  </si>
  <si>
    <t>Exercício 8</t>
  </si>
  <si>
    <t>n =</t>
  </si>
  <si>
    <t>p =</t>
  </si>
  <si>
    <t>Complementar</t>
  </si>
  <si>
    <t>Acumulado</t>
  </si>
  <si>
    <t>"RAÇA"</t>
  </si>
  <si>
    <t>POISSON</t>
  </si>
  <si>
    <t xml:space="preserve">n = </t>
  </si>
  <si>
    <t xml:space="preserve">p = </t>
  </si>
  <si>
    <r>
      <rPr>
        <sz val="14"/>
        <color theme="1"/>
        <rFont val="Symbol"/>
        <family val="1"/>
        <charset val="2"/>
      </rPr>
      <t>m</t>
    </r>
    <r>
      <rPr>
        <sz val="14"/>
        <color theme="1"/>
        <rFont val="Calibri"/>
        <family val="2"/>
      </rPr>
      <t xml:space="preserve"> =</t>
    </r>
  </si>
  <si>
    <t>x</t>
  </si>
  <si>
    <t>"Raça"</t>
  </si>
  <si>
    <t>DIST.NORM.N</t>
  </si>
  <si>
    <t>DIST.NORMP.N</t>
  </si>
  <si>
    <t>INV.NORMP.N</t>
  </si>
  <si>
    <t>INV.NORM.N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</si>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</sst>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Sylfaen"/>
      <family val="1"/>
    </font>
    <font>
      <b/>
      <sz val="14"/>
      <color rgb="FFFFFF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sz val="16"/>
      <color indexed="81"/>
      <name val="Segoe UI"/>
      <family val="2"/>
    </font>
    <font>
      <b/>
      <sz val="16"/>
      <color indexed="81"/>
      <name val="Segoe UI"/>
      <family val="2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center" vertical="center" wrapText="1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10" fontId="2" fillId="0" borderId="2" xfId="1" applyNumberFormat="1" applyFont="1" applyBorder="1" applyAlignment="1">
      <alignment horizontal="center"/>
    </xf>
    <xf numFmtId="0" fontId="2" fillId="0" borderId="0" xfId="0" applyFont="1" applyAlignment="1"/>
    <xf numFmtId="0" fontId="1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2" fillId="4" borderId="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2" fillId="4" borderId="1" xfId="0" applyNumberFormat="1" applyFont="1" applyFill="1" applyBorder="1" applyAlignment="1"/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8" fillId="0" borderId="0" xfId="0" applyFont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333376</xdr:colOff>
      <xdr:row>0</xdr:row>
      <xdr:rowOff>161925</xdr:rowOff>
    </xdr:from>
    <xdr:to>
      <xdr:col>16</xdr:col>
      <xdr:colOff>31750</xdr:colOff>
      <xdr:row>9</xdr:row>
      <xdr:rowOff>211667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3033E7-80BD-4D7C-9C6E-D30BD58E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3043" y="161925"/>
          <a:ext cx="8016874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116417</xdr:colOff>
      <xdr:row>10</xdr:row>
      <xdr:rowOff>84667</xdr:rowOff>
    </xdr:from>
    <xdr:to>
      <xdr:col>16</xdr:col>
      <xdr:colOff>31750</xdr:colOff>
      <xdr:row>13</xdr:row>
      <xdr:rowOff>137583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BC8258-EF28-4E65-802B-EF9AA91C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0917" y="2465917"/>
          <a:ext cx="5969000" cy="78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14</xdr:row>
      <xdr:rowOff>169333</xdr:rowOff>
    </xdr:from>
    <xdr:to>
      <xdr:col>15</xdr:col>
      <xdr:colOff>178201</xdr:colOff>
      <xdr:row>23</xdr:row>
      <xdr:rowOff>188691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55790D2-C575-4A5A-AAC2-4A30D354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5583" y="3524250"/>
          <a:ext cx="2876951" cy="2210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</xdr:row>
      <xdr:rowOff>66675</xdr:rowOff>
    </xdr:from>
    <xdr:to>
      <xdr:col>5</xdr:col>
      <xdr:colOff>133350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E195EB-0C42-4D6C-AAAC-B47DD0668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257175"/>
          <a:ext cx="17049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5</xdr:row>
      <xdr:rowOff>47625</xdr:rowOff>
    </xdr:from>
    <xdr:to>
      <xdr:col>4</xdr:col>
      <xdr:colOff>893814</xdr:colOff>
      <xdr:row>6</xdr:row>
      <xdr:rowOff>200025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CAAA6-9B1C-4F84-AE90-15638362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0150"/>
          <a:ext cx="175106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352424</xdr:colOff>
      <xdr:row>0</xdr:row>
      <xdr:rowOff>123826</xdr:rowOff>
    </xdr:from>
    <xdr:to>
      <xdr:col>16</xdr:col>
      <xdr:colOff>448235</xdr:colOff>
      <xdr:row>6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42FBD5-9509-4968-B920-2223A0AD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571" y="123826"/>
          <a:ext cx="7995958" cy="131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333375</xdr:colOff>
      <xdr:row>6</xdr:row>
      <xdr:rowOff>104775</xdr:rowOff>
    </xdr:from>
    <xdr:to>
      <xdr:col>14</xdr:col>
      <xdr:colOff>224117</xdr:colOff>
      <xdr:row>8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FAC4693-590F-4D95-9B01-1F27C895F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3522" y="1483099"/>
          <a:ext cx="6580654" cy="54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123265</xdr:colOff>
      <xdr:row>9</xdr:row>
      <xdr:rowOff>78441</xdr:rowOff>
    </xdr:from>
    <xdr:to>
      <xdr:col>18</xdr:col>
      <xdr:colOff>551168</xdr:colOff>
      <xdr:row>18</xdr:row>
      <xdr:rowOff>199216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7EC456-A2FC-4AF4-BABB-FEDC3E5AC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3324" y="2173941"/>
          <a:ext cx="2848373" cy="2238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320040</xdr:colOff>
      <xdr:row>15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1EC8A2-932D-489D-822D-ED66D3C33CC2}"/>
                </a:ext>
              </a:extLst>
            </xdr:cNvPr>
            <xdr:cNvSpPr txBox="1"/>
          </xdr:nvSpPr>
          <xdr:spPr>
            <a:xfrm>
              <a:off x="175260" y="182880"/>
              <a:ext cx="6294120" cy="2628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Determine o valor da probabilidade acumulada para os seguintes valores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Z utilizando a função DIST.NORM.N do Excel. Confira com os valores da tabela.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1EC8A2-932D-489D-822D-ED66D3C33CC2}"/>
                </a:ext>
              </a:extLst>
            </xdr:cNvPr>
            <xdr:cNvSpPr txBox="1"/>
          </xdr:nvSpPr>
          <xdr:spPr>
            <a:xfrm>
              <a:off x="175260" y="182880"/>
              <a:ext cx="6294120" cy="2628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Determine o valor da probabilidade acumulada para os seguintes valores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Z utilizando a função DIST.NORM.N do Excel. Confira com os valores da tabela.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9</xdr:col>
      <xdr:colOff>70881</xdr:colOff>
      <xdr:row>0</xdr:row>
      <xdr:rowOff>0</xdr:rowOff>
    </xdr:from>
    <xdr:to>
      <xdr:col>29</xdr:col>
      <xdr:colOff>150758</xdr:colOff>
      <xdr:row>59</xdr:row>
      <xdr:rowOff>171566</xdr:rowOff>
    </xdr:to>
    <xdr:pic>
      <xdr:nvPicPr>
        <xdr:cNvPr id="4" name="Imagem 3" descr="Resultado de imagem para tabela normal padrÃ£o">
          <a:extLst>
            <a:ext uri="{FF2B5EF4-FFF2-40B4-BE49-F238E27FC236}">
              <a16:creationId xmlns:a16="http://schemas.microsoft.com/office/drawing/2014/main" id="{4F9AB3E5-9BF7-4E2C-8C2B-68F34ADED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933" y="0"/>
          <a:ext cx="8094015" cy="11411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213360</xdr:colOff>
      <xdr:row>17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4673F8-46D1-4447-B17D-F69E9D9DDA6F}"/>
                </a:ext>
              </a:extLst>
            </xdr:cNvPr>
            <xdr:cNvSpPr txBox="1"/>
          </xdr:nvSpPr>
          <xdr:spPr>
            <a:xfrm>
              <a:off x="175260" y="182880"/>
              <a:ext cx="5966460" cy="2948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4673F8-46D1-4447-B17D-F69E9D9DDA6F}"/>
                </a:ext>
              </a:extLst>
            </xdr:cNvPr>
            <xdr:cNvSpPr txBox="1"/>
          </xdr:nvSpPr>
          <xdr:spPr>
            <a:xfrm>
              <a:off x="175260" y="182880"/>
              <a:ext cx="5966460" cy="2948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13</xdr:col>
      <xdr:colOff>48115</xdr:colOff>
      <xdr:row>3</xdr:row>
      <xdr:rowOff>151989</xdr:rowOff>
    </xdr:from>
    <xdr:to>
      <xdr:col>26</xdr:col>
      <xdr:colOff>295631</xdr:colOff>
      <xdr:row>44</xdr:row>
      <xdr:rowOff>22449</xdr:rowOff>
    </xdr:to>
    <xdr:pic>
      <xdr:nvPicPr>
        <xdr:cNvPr id="3" name="Imagem 2" descr="Resultado de imagem para tabela normal padrÃ£o">
          <a:extLst>
            <a:ext uri="{FF2B5EF4-FFF2-40B4-BE49-F238E27FC236}">
              <a16:creationId xmlns:a16="http://schemas.microsoft.com/office/drawing/2014/main" id="{0E71104A-258F-400F-B6E7-56D1E716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365" y="723489"/>
          <a:ext cx="5406891" cy="768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213360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C7F6A28-2BB8-4DB2-88AD-547FF1655D42}"/>
                </a:ext>
              </a:extLst>
            </xdr:cNvPr>
            <xdr:cNvSpPr txBox="1"/>
          </xdr:nvSpPr>
          <xdr:spPr>
            <a:xfrm>
              <a:off x="169545" y="190500"/>
              <a:ext cx="8273415" cy="251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C7F6A28-2BB8-4DB2-88AD-547FF1655D42}"/>
                </a:ext>
              </a:extLst>
            </xdr:cNvPr>
            <xdr:cNvSpPr txBox="1"/>
          </xdr:nvSpPr>
          <xdr:spPr>
            <a:xfrm>
              <a:off x="169545" y="190500"/>
              <a:ext cx="8273415" cy="251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13</xdr:col>
      <xdr:colOff>108698</xdr:colOff>
      <xdr:row>0</xdr:row>
      <xdr:rowOff>0</xdr:rowOff>
    </xdr:from>
    <xdr:to>
      <xdr:col>36</xdr:col>
      <xdr:colOff>27908</xdr:colOff>
      <xdr:row>55</xdr:row>
      <xdr:rowOff>117902</xdr:rowOff>
    </xdr:to>
    <xdr:pic>
      <xdr:nvPicPr>
        <xdr:cNvPr id="4" name="Imagem 3" descr="Resultado de imagem para tabela normal padrÃ£o">
          <a:extLst>
            <a:ext uri="{FF2B5EF4-FFF2-40B4-BE49-F238E27FC236}">
              <a16:creationId xmlns:a16="http://schemas.microsoft.com/office/drawing/2014/main" id="{6D77A4E2-5AB8-41DB-A8DE-843312925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8198" y="0"/>
          <a:ext cx="9120360" cy="10595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304800</xdr:colOff>
      <xdr:row>16</xdr:row>
      <xdr:rowOff>138545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DE3CAB-ED66-43D1-95A5-F3000C71AD6B}"/>
                </a:ext>
              </a:extLst>
            </xdr:cNvPr>
            <xdr:cNvSpPr txBox="1"/>
          </xdr:nvSpPr>
          <xdr:spPr>
            <a:xfrm>
              <a:off x="172143" y="190500"/>
              <a:ext cx="7146521" cy="2996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Dado um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valor de probabilidade acumulada, obter Z. Compare com o valor da tabela.</a:t>
              </a:r>
            </a:p>
            <a:p>
              <a:pPr marL="0" indent="0" rtl="0" eaLnBrk="1" latinLnBrk="0" hangingPunct="1"/>
              <a:endPara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Utilize a função INV.NORM.N do Excel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DE3CAB-ED66-43D1-95A5-F3000C71AD6B}"/>
                </a:ext>
              </a:extLst>
            </xdr:cNvPr>
            <xdr:cNvSpPr txBox="1"/>
          </xdr:nvSpPr>
          <xdr:spPr>
            <a:xfrm>
              <a:off x="172143" y="190500"/>
              <a:ext cx="7146521" cy="2996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Dado um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valor de probabilidade acumulada, obter Z. Compare com o valor da tabela.</a:t>
              </a:r>
            </a:p>
            <a:p>
              <a:pPr marL="0" indent="0" rtl="0" eaLnBrk="1" latinLnBrk="0" hangingPunct="1"/>
              <a:endPara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Utilize a função INV.NORM.N do Excel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8</xdr:col>
      <xdr:colOff>390525</xdr:colOff>
      <xdr:row>4</xdr:row>
      <xdr:rowOff>22160</xdr:rowOff>
    </xdr:from>
    <xdr:to>
      <xdr:col>24</xdr:col>
      <xdr:colOff>295224</xdr:colOff>
      <xdr:row>42</xdr:row>
      <xdr:rowOff>103919</xdr:rowOff>
    </xdr:to>
    <xdr:pic>
      <xdr:nvPicPr>
        <xdr:cNvPr id="3" name="Imagem 2" descr="Resultado de imagem para tabela normal padrÃ£o">
          <a:extLst>
            <a:ext uri="{FF2B5EF4-FFF2-40B4-BE49-F238E27FC236}">
              <a16:creationId xmlns:a16="http://schemas.microsoft.com/office/drawing/2014/main" id="{EF318E6E-C05A-46E9-A395-FF87D0F5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784160"/>
          <a:ext cx="6305499" cy="8881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DFA0-7B43-4089-89EB-4569E3DAA75F}">
  <dimension ref="A2:M30"/>
  <sheetViews>
    <sheetView topLeftCell="B12" zoomScale="90" zoomScaleNormal="90" workbookViewId="0">
      <selection activeCell="J16" sqref="J16"/>
    </sheetView>
  </sheetViews>
  <sheetFormatPr defaultRowHeight="15"/>
  <cols>
    <col min="2" max="2" width="9.28515625" bestFit="1" customWidth="1"/>
    <col min="3" max="3" width="26" bestFit="1" customWidth="1"/>
    <col min="4" max="4" width="11.140625" bestFit="1" customWidth="1"/>
    <col min="5" max="5" width="13.7109375" bestFit="1" customWidth="1"/>
    <col min="7" max="7" width="9.28515625" bestFit="1" customWidth="1"/>
    <col min="8" max="8" width="15.42578125" customWidth="1"/>
    <col min="9" max="9" width="17.28515625" bestFit="1" customWidth="1"/>
    <col min="10" max="10" width="18.140625" bestFit="1" customWidth="1"/>
    <col min="11" max="11" width="9.28515625" bestFit="1" customWidth="1"/>
  </cols>
  <sheetData>
    <row r="2" spans="1:13" ht="18.75">
      <c r="A2" s="39" t="s">
        <v>4</v>
      </c>
      <c r="B2" s="40"/>
      <c r="C2" s="41"/>
      <c r="D2" s="3"/>
      <c r="E2" s="3"/>
      <c r="F2" s="3"/>
      <c r="L2" s="12"/>
      <c r="M2" s="12"/>
    </row>
    <row r="3" spans="1:13" ht="18.75">
      <c r="B3" s="3"/>
      <c r="C3" s="3"/>
      <c r="D3" s="3"/>
      <c r="E3" s="3"/>
      <c r="F3" s="3"/>
      <c r="L3" s="12"/>
      <c r="M3" s="12"/>
    </row>
    <row r="4" spans="1:13" ht="18.75">
      <c r="B4" s="14" t="s">
        <v>5</v>
      </c>
      <c r="C4" s="14">
        <v>30</v>
      </c>
      <c r="D4" s="3"/>
      <c r="E4" s="3"/>
      <c r="F4" s="3"/>
      <c r="L4" s="12"/>
      <c r="M4" s="12"/>
    </row>
    <row r="5" spans="1:13" ht="18.75">
      <c r="B5" s="14" t="s">
        <v>6</v>
      </c>
      <c r="C5" s="25">
        <v>0.04</v>
      </c>
      <c r="D5" s="3"/>
      <c r="E5" s="3"/>
      <c r="F5" s="3"/>
      <c r="L5" s="12"/>
      <c r="M5" s="12"/>
    </row>
    <row r="6" spans="1:13" ht="18.75">
      <c r="B6" s="3"/>
      <c r="C6" s="3"/>
      <c r="D6" s="3"/>
      <c r="E6" s="3"/>
      <c r="F6" s="3"/>
      <c r="L6" s="12"/>
      <c r="M6" s="12"/>
    </row>
    <row r="7" spans="1:13" ht="18.75">
      <c r="B7" s="3"/>
      <c r="C7" s="3"/>
      <c r="D7" s="3"/>
      <c r="E7" s="3"/>
      <c r="F7" s="3"/>
      <c r="L7" s="12"/>
      <c r="M7" s="12"/>
    </row>
    <row r="8" spans="1:13" ht="18.75">
      <c r="B8" s="3"/>
      <c r="C8" s="3"/>
      <c r="D8" s="3"/>
      <c r="E8" s="3"/>
      <c r="F8" s="3"/>
      <c r="L8" s="12"/>
      <c r="M8" s="12"/>
    </row>
    <row r="9" spans="1:13" ht="18.75">
      <c r="B9" s="23" t="s">
        <v>10</v>
      </c>
      <c r="C9" s="23" t="s">
        <v>11</v>
      </c>
      <c r="D9" s="3"/>
      <c r="E9" s="3"/>
      <c r="F9" s="3"/>
      <c r="L9" s="12"/>
      <c r="M9" s="12"/>
    </row>
    <row r="10" spans="1:13" ht="18.75">
      <c r="B10" s="23" t="s">
        <v>12</v>
      </c>
      <c r="C10" s="23" t="s">
        <v>13</v>
      </c>
      <c r="D10" s="3"/>
      <c r="E10" s="3"/>
      <c r="F10" s="3"/>
      <c r="L10" s="12"/>
      <c r="M10" s="12"/>
    </row>
    <row r="11" spans="1:13" ht="18.75">
      <c r="B11" s="23" t="s">
        <v>8</v>
      </c>
      <c r="C11" s="23" t="s">
        <v>9</v>
      </c>
      <c r="D11" s="3" t="s">
        <v>20</v>
      </c>
      <c r="E11" s="14" t="s">
        <v>14</v>
      </c>
      <c r="F11" s="3"/>
      <c r="G11" s="42" t="s">
        <v>15</v>
      </c>
      <c r="H11" s="42"/>
      <c r="L11" s="12"/>
      <c r="M11" s="12"/>
    </row>
    <row r="12" spans="1:13" ht="18.75">
      <c r="B12" s="14">
        <v>0</v>
      </c>
      <c r="C12" s="24">
        <f>_xlfn.BINOM.DIST(B12,$C$4,$C$5,FALSE)</f>
        <v>0.29385764323070579</v>
      </c>
      <c r="D12" s="24">
        <f>C12</f>
        <v>0.29385764323070579</v>
      </c>
      <c r="E12" s="25">
        <f>_xlfn.BINOM.DIST(B12,$C$4,$C$5,TRUE)</f>
        <v>0.29385764323070579</v>
      </c>
      <c r="F12" s="3"/>
      <c r="G12" s="23" t="s">
        <v>16</v>
      </c>
      <c r="H12" s="14">
        <v>14</v>
      </c>
      <c r="L12" s="12"/>
      <c r="M12" s="12"/>
    </row>
    <row r="13" spans="1:13" ht="18.75">
      <c r="B13" s="14">
        <v>1</v>
      </c>
      <c r="C13" s="24">
        <f t="shared" ref="C13:C23" si="0">_xlfn.BINOM.DIST(B13,$C$4,$C$5,FALSE)</f>
        <v>0.36732205403838225</v>
      </c>
      <c r="D13" s="25">
        <f>D12+C13</f>
        <v>0.66117969726908798</v>
      </c>
      <c r="E13" s="25">
        <f t="shared" ref="E13:E23" si="1">_xlfn.BINOM.DIST(B13,$C$4,$C$5,TRUE)</f>
        <v>0.66117969726908787</v>
      </c>
      <c r="F13" s="3"/>
      <c r="G13" s="23" t="s">
        <v>17</v>
      </c>
      <c r="H13" s="49">
        <v>0.89</v>
      </c>
      <c r="L13" s="12"/>
      <c r="M13" s="12"/>
    </row>
    <row r="14" spans="1:13" ht="18.75">
      <c r="B14" s="14">
        <v>2</v>
      </c>
      <c r="C14" s="24">
        <f t="shared" si="0"/>
        <v>0.22192374098152262</v>
      </c>
      <c r="D14" s="25">
        <f t="shared" ref="D14:D23" si="2">D13+C14</f>
        <v>0.88310343825061066</v>
      </c>
      <c r="E14" s="25">
        <f t="shared" si="1"/>
        <v>0.88310343825061033</v>
      </c>
      <c r="F14" s="3"/>
      <c r="L14" s="12"/>
      <c r="M14" s="12"/>
    </row>
    <row r="15" spans="1:13" ht="18.75">
      <c r="B15" s="14">
        <v>3</v>
      </c>
      <c r="C15" s="24">
        <f t="shared" si="0"/>
        <v>8.6303677048369887E-2</v>
      </c>
      <c r="D15" s="25">
        <f t="shared" si="2"/>
        <v>0.96940711529898049</v>
      </c>
      <c r="E15" s="25">
        <f t="shared" si="1"/>
        <v>0.96940711529898049</v>
      </c>
      <c r="F15" s="3"/>
      <c r="G15" s="23" t="s">
        <v>12</v>
      </c>
      <c r="H15" s="23" t="s">
        <v>13</v>
      </c>
      <c r="I15" s="23" t="s">
        <v>19</v>
      </c>
      <c r="J15" s="23" t="s">
        <v>18</v>
      </c>
      <c r="K15" s="12"/>
      <c r="L15" s="12"/>
      <c r="M15" s="12"/>
    </row>
    <row r="16" spans="1:13" ht="18.75">
      <c r="B16" s="14">
        <v>4</v>
      </c>
      <c r="C16" s="24">
        <f t="shared" si="0"/>
        <v>2.4272909169854025E-2</v>
      </c>
      <c r="D16" s="25">
        <f t="shared" si="2"/>
        <v>0.99368002446883452</v>
      </c>
      <c r="E16" s="25">
        <f t="shared" si="1"/>
        <v>0.99368002446883452</v>
      </c>
      <c r="F16" s="3"/>
      <c r="G16" s="14">
        <v>0</v>
      </c>
      <c r="H16" s="26">
        <f>_xlfn.BINOM.DIST(G16,$H$12,$H$13,0)</f>
        <v>3.7974983358323936E-14</v>
      </c>
      <c r="I16" s="14">
        <f>_xlfn.BINOM.DIST(G16,$H$12,$H$13,1)</f>
        <v>3.7974983358323936E-14</v>
      </c>
      <c r="J16" s="14">
        <f>1-I16</f>
        <v>0.99999999999996203</v>
      </c>
      <c r="K16" s="12"/>
      <c r="L16" s="12"/>
      <c r="M16" s="12"/>
    </row>
    <row r="17" spans="2:13" ht="18.75">
      <c r="B17" s="14">
        <v>5</v>
      </c>
      <c r="C17" s="24">
        <f t="shared" si="0"/>
        <v>5.2591303201350434E-3</v>
      </c>
      <c r="D17" s="25">
        <f t="shared" si="2"/>
        <v>0.99893915478896955</v>
      </c>
      <c r="E17" s="25">
        <f t="shared" si="1"/>
        <v>0.99893915478896966</v>
      </c>
      <c r="F17" s="3"/>
      <c r="G17" s="14">
        <v>1</v>
      </c>
      <c r="H17" s="26">
        <f t="shared" ref="H17:H30" si="3">_xlfn.BINOM.DIST(G17,$H$12,$H$13,0)</f>
        <v>4.3015299331337947E-12</v>
      </c>
      <c r="I17" s="14">
        <f t="shared" ref="I17:I30" si="4">_xlfn.BINOM.DIST(G17,$H$12,$H$13,1)</f>
        <v>4.3395049164921088E-12</v>
      </c>
      <c r="J17" s="14">
        <f t="shared" ref="J17:J30" si="5">1-I17</f>
        <v>0.99999999999566047</v>
      </c>
      <c r="K17" s="12"/>
      <c r="L17" s="12"/>
      <c r="M17" s="12"/>
    </row>
    <row r="18" spans="2:13" ht="18.75">
      <c r="B18" s="14">
        <v>6</v>
      </c>
      <c r="C18" s="24">
        <f t="shared" si="0"/>
        <v>9.1304345835677928E-4</v>
      </c>
      <c r="D18" s="25">
        <f t="shared" si="2"/>
        <v>0.9998521982473263</v>
      </c>
      <c r="E18" s="25">
        <f t="shared" si="1"/>
        <v>0.99985219824732641</v>
      </c>
      <c r="F18" s="3"/>
      <c r="G18" s="14">
        <v>2</v>
      </c>
      <c r="H18" s="26">
        <f t="shared" si="3"/>
        <v>2.262213696652635E-10</v>
      </c>
      <c r="I18" s="14">
        <f t="shared" si="4"/>
        <v>2.3056087458175522E-10</v>
      </c>
      <c r="J18" s="14">
        <f t="shared" si="5"/>
        <v>0.9999999997694391</v>
      </c>
      <c r="K18" s="12"/>
      <c r="L18" s="12"/>
      <c r="M18" s="12"/>
    </row>
    <row r="19" spans="2:13" ht="18.75">
      <c r="B19" s="14">
        <v>7</v>
      </c>
      <c r="C19" s="24">
        <f t="shared" si="0"/>
        <v>1.304347797652539E-4</v>
      </c>
      <c r="D19" s="25">
        <f t="shared" si="2"/>
        <v>0.99998263302709156</v>
      </c>
      <c r="E19" s="25">
        <f t="shared" si="1"/>
        <v>0.99998263302709156</v>
      </c>
      <c r="F19" s="3"/>
      <c r="G19" s="14">
        <v>3</v>
      </c>
      <c r="H19" s="26">
        <f t="shared" si="3"/>
        <v>7.3213461455303306E-9</v>
      </c>
      <c r="I19" s="14">
        <f t="shared" si="4"/>
        <v>7.5519070201120948E-9</v>
      </c>
      <c r="J19" s="14">
        <f t="shared" si="5"/>
        <v>0.99999999244809301</v>
      </c>
      <c r="K19" s="12"/>
      <c r="L19" s="12"/>
      <c r="M19" s="12"/>
    </row>
    <row r="20" spans="2:13" ht="18.75">
      <c r="B20" s="14">
        <v>8</v>
      </c>
      <c r="C20" s="24">
        <f t="shared" si="0"/>
        <v>1.5624999659379402E-5</v>
      </c>
      <c r="D20" s="25">
        <f t="shared" si="2"/>
        <v>0.99999825802675091</v>
      </c>
      <c r="E20" s="25">
        <f t="shared" si="1"/>
        <v>0.99999825802675102</v>
      </c>
      <c r="F20" s="3"/>
      <c r="G20" s="14">
        <v>4</v>
      </c>
      <c r="H20" s="26">
        <f t="shared" si="3"/>
        <v>1.628999517380505E-7</v>
      </c>
      <c r="I20" s="14">
        <f t="shared" si="4"/>
        <v>1.7045185875816242E-7</v>
      </c>
      <c r="J20" s="14">
        <f t="shared" si="5"/>
        <v>0.99999982954814126</v>
      </c>
      <c r="K20" s="12"/>
      <c r="L20" s="12"/>
      <c r="M20" s="12"/>
    </row>
    <row r="21" spans="2:13" ht="18.75">
      <c r="B21" s="14">
        <v>9</v>
      </c>
      <c r="C21" s="24">
        <f t="shared" si="0"/>
        <v>1.5914351504923489E-6</v>
      </c>
      <c r="D21" s="25">
        <f t="shared" si="2"/>
        <v>0.99999984946190135</v>
      </c>
      <c r="E21" s="25">
        <f t="shared" si="1"/>
        <v>0.99999984946190157</v>
      </c>
      <c r="F21" s="3"/>
      <c r="G21" s="14">
        <v>5</v>
      </c>
      <c r="H21" s="26">
        <f t="shared" si="3"/>
        <v>2.6360174008520947E-6</v>
      </c>
      <c r="I21" s="14">
        <f t="shared" si="4"/>
        <v>2.8064692596102484E-6</v>
      </c>
      <c r="J21" s="14">
        <f t="shared" si="5"/>
        <v>0.99999719353074035</v>
      </c>
      <c r="K21" s="12"/>
      <c r="L21" s="12"/>
      <c r="M21" s="12"/>
    </row>
    <row r="22" spans="2:13" ht="18.75">
      <c r="B22" s="14">
        <v>10</v>
      </c>
      <c r="C22" s="24">
        <f t="shared" si="0"/>
        <v>1.3925057566808003E-7</v>
      </c>
      <c r="D22" s="25">
        <f t="shared" si="2"/>
        <v>0.99999998871247697</v>
      </c>
      <c r="E22" s="25">
        <f t="shared" si="1"/>
        <v>0.99999998871247719</v>
      </c>
      <c r="F22" s="3"/>
      <c r="G22" s="14">
        <v>6</v>
      </c>
      <c r="H22" s="26">
        <f t="shared" si="3"/>
        <v>3.1991665728523062E-5</v>
      </c>
      <c r="I22" s="14">
        <f t="shared" si="4"/>
        <v>3.4798134988133282E-5</v>
      </c>
      <c r="J22" s="14">
        <f t="shared" si="5"/>
        <v>0.99996520186501192</v>
      </c>
      <c r="K22" s="12"/>
      <c r="L22" s="12"/>
      <c r="M22" s="12"/>
    </row>
    <row r="23" spans="2:13" ht="18.75">
      <c r="B23" s="14">
        <v>11</v>
      </c>
      <c r="C23" s="24">
        <f t="shared" si="0"/>
        <v>1.0549286035460562E-8</v>
      </c>
      <c r="D23" s="25">
        <f t="shared" si="2"/>
        <v>0.99999999926176297</v>
      </c>
      <c r="E23" s="25">
        <f t="shared" si="1"/>
        <v>0.99999999926176319</v>
      </c>
      <c r="F23" s="3"/>
      <c r="G23" s="14">
        <v>7</v>
      </c>
      <c r="H23" s="26">
        <f t="shared" si="3"/>
        <v>2.9581903894426573E-4</v>
      </c>
      <c r="I23" s="14">
        <f t="shared" si="4"/>
        <v>3.3061717393239839E-4</v>
      </c>
      <c r="J23" s="14">
        <f t="shared" si="5"/>
        <v>0.99966938282606765</v>
      </c>
      <c r="K23" s="12"/>
      <c r="L23" s="12"/>
      <c r="M23" s="12"/>
    </row>
    <row r="24" spans="2:13" ht="18.75">
      <c r="B24" s="12"/>
      <c r="C24" s="12"/>
      <c r="D24" s="12"/>
      <c r="E24" s="12"/>
      <c r="F24" s="12"/>
      <c r="G24" s="14">
        <v>8</v>
      </c>
      <c r="H24" s="26">
        <f t="shared" si="3"/>
        <v>2.094264332525876E-3</v>
      </c>
      <c r="I24" s="14">
        <f t="shared" si="4"/>
        <v>2.4248815064582753E-3</v>
      </c>
      <c r="J24" s="14">
        <f t="shared" si="5"/>
        <v>0.99757511849354175</v>
      </c>
      <c r="K24" s="12"/>
      <c r="L24" s="12"/>
      <c r="M24" s="12"/>
    </row>
    <row r="25" spans="2:13" ht="18.75">
      <c r="B25" s="12"/>
      <c r="C25" s="12"/>
      <c r="D25" s="12"/>
      <c r="E25" s="12"/>
      <c r="F25" s="12"/>
      <c r="G25" s="14">
        <v>9</v>
      </c>
      <c r="H25" s="26">
        <f t="shared" si="3"/>
        <v>1.1296334884533523E-2</v>
      </c>
      <c r="I25" s="14">
        <f t="shared" si="4"/>
        <v>1.3721216390991799E-2</v>
      </c>
      <c r="J25" s="14">
        <f t="shared" si="5"/>
        <v>0.98627878360900822</v>
      </c>
      <c r="K25" s="12"/>
      <c r="L25" s="12"/>
      <c r="M25" s="12"/>
    </row>
    <row r="26" spans="2:13" ht="18.75">
      <c r="B26" s="12"/>
      <c r="C26" s="12"/>
      <c r="D26" s="12"/>
      <c r="E26" s="12"/>
      <c r="F26" s="12"/>
      <c r="G26" s="14">
        <v>10</v>
      </c>
      <c r="H26" s="26">
        <f t="shared" si="3"/>
        <v>4.5698809305612917E-2</v>
      </c>
      <c r="I26" s="14">
        <f t="shared" si="4"/>
        <v>5.942002569660472E-2</v>
      </c>
      <c r="J26" s="14">
        <f t="shared" si="5"/>
        <v>0.94057997430339524</v>
      </c>
      <c r="K26" s="12"/>
      <c r="L26" s="12"/>
      <c r="M26" s="12"/>
    </row>
    <row r="27" spans="2:13" ht="18.75">
      <c r="G27" s="23">
        <v>11</v>
      </c>
      <c r="H27" s="26">
        <f t="shared" si="3"/>
        <v>0.1344526951470926</v>
      </c>
      <c r="I27" s="14">
        <f t="shared" si="4"/>
        <v>0.19387272084369736</v>
      </c>
      <c r="J27" s="14">
        <f t="shared" si="5"/>
        <v>0.80612727915630267</v>
      </c>
      <c r="K27" s="12"/>
      <c r="L27" s="12"/>
    </row>
    <row r="28" spans="2:13" ht="18.75">
      <c r="G28" s="14">
        <v>12</v>
      </c>
      <c r="H28" s="26">
        <f t="shared" si="3"/>
        <v>0.27196113336571015</v>
      </c>
      <c r="I28" s="14">
        <f t="shared" si="4"/>
        <v>0.46583385420940737</v>
      </c>
      <c r="J28" s="14">
        <f t="shared" si="5"/>
        <v>0.53416614579059263</v>
      </c>
      <c r="K28" s="12"/>
      <c r="L28" s="12"/>
    </row>
    <row r="29" spans="2:13" ht="18.75">
      <c r="G29" s="14">
        <v>13</v>
      </c>
      <c r="H29" s="26">
        <f t="shared" si="3"/>
        <v>0.33852504712654824</v>
      </c>
      <c r="I29" s="14">
        <f t="shared" si="4"/>
        <v>0.80435890133595578</v>
      </c>
      <c r="J29" s="14">
        <f t="shared" si="5"/>
        <v>0.19564109866404422</v>
      </c>
      <c r="K29" s="12"/>
      <c r="L29" s="12"/>
    </row>
    <row r="30" spans="2:13" ht="18.75">
      <c r="G30" s="14">
        <v>14</v>
      </c>
      <c r="H30" s="26">
        <f t="shared" si="3"/>
        <v>0.19564109866404419</v>
      </c>
      <c r="I30" s="14">
        <f t="shared" si="4"/>
        <v>1</v>
      </c>
      <c r="J30" s="14">
        <f t="shared" si="5"/>
        <v>0</v>
      </c>
      <c r="K30" s="12"/>
      <c r="L30" s="12"/>
    </row>
  </sheetData>
  <mergeCells count="2">
    <mergeCell ref="A2:C2"/>
    <mergeCell ref="G11:H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0F03-63A1-4A20-89F0-5DAC291E0377}">
  <dimension ref="A2:O34"/>
  <sheetViews>
    <sheetView zoomScale="85" zoomScaleNormal="85" workbookViewId="0">
      <selection activeCell="G10" sqref="G10"/>
    </sheetView>
  </sheetViews>
  <sheetFormatPr defaultRowHeight="15"/>
  <cols>
    <col min="3" max="3" width="15.5703125" bestFit="1" customWidth="1"/>
    <col min="4" max="5" width="13.85546875" bestFit="1" customWidth="1"/>
    <col min="7" max="7" width="11.5703125" bestFit="1" customWidth="1"/>
    <col min="11" max="11" width="9.7109375" bestFit="1" customWidth="1"/>
    <col min="12" max="12" width="11.140625" bestFit="1" customWidth="1"/>
    <col min="13" max="13" width="13.85546875" bestFit="1" customWidth="1"/>
    <col min="14" max="14" width="17.85546875" bestFit="1" customWidth="1"/>
  </cols>
  <sheetData>
    <row r="2" spans="1:15" ht="18.75">
      <c r="A2" s="43" t="s">
        <v>21</v>
      </c>
      <c r="B2" s="43"/>
      <c r="C2" s="43"/>
      <c r="D2" s="3"/>
      <c r="E2" s="3"/>
      <c r="F2" s="3"/>
    </row>
    <row r="3" spans="1:15" ht="18.75">
      <c r="B3" s="3"/>
      <c r="C3" s="3"/>
      <c r="D3" s="3"/>
      <c r="E3" s="3"/>
      <c r="F3" s="3"/>
    </row>
    <row r="4" spans="1:15" ht="19.5">
      <c r="B4" s="15" t="s">
        <v>6</v>
      </c>
      <c r="C4" s="14">
        <v>0.04</v>
      </c>
      <c r="D4" s="3"/>
      <c r="E4" s="3"/>
      <c r="F4" s="3"/>
    </row>
    <row r="5" spans="1:15" ht="18.75">
      <c r="B5" s="14" t="s">
        <v>5</v>
      </c>
      <c r="C5" s="14">
        <v>30</v>
      </c>
      <c r="D5" s="3"/>
      <c r="E5" s="3"/>
      <c r="F5" s="3"/>
    </row>
    <row r="6" spans="1:15" ht="18.75">
      <c r="B6" s="3"/>
      <c r="C6" s="3"/>
      <c r="D6" s="3"/>
      <c r="E6" s="3"/>
      <c r="F6" s="3"/>
    </row>
    <row r="7" spans="1:15" ht="19.5">
      <c r="B7" s="15" t="s">
        <v>7</v>
      </c>
      <c r="C7" s="14">
        <f>C5*C4</f>
        <v>1.2</v>
      </c>
      <c r="D7" s="3"/>
      <c r="E7" s="3"/>
      <c r="F7" s="3"/>
    </row>
    <row r="8" spans="1:15" ht="18.75">
      <c r="B8" s="3"/>
      <c r="C8" s="3"/>
      <c r="D8" s="3"/>
      <c r="E8" s="3"/>
      <c r="F8" s="3"/>
    </row>
    <row r="9" spans="1:15" ht="18.75">
      <c r="B9" s="3"/>
      <c r="C9" s="3"/>
      <c r="D9" s="3"/>
      <c r="E9" s="3"/>
      <c r="F9" s="3"/>
    </row>
    <row r="10" spans="1:15" ht="18.75">
      <c r="B10" s="14" t="s">
        <v>10</v>
      </c>
      <c r="C10" s="14" t="s">
        <v>11</v>
      </c>
      <c r="D10" s="3"/>
      <c r="E10" s="3"/>
      <c r="F10" s="3"/>
    </row>
    <row r="11" spans="1:15" ht="18.75">
      <c r="B11" s="14" t="s">
        <v>8</v>
      </c>
      <c r="C11" s="16" t="s">
        <v>9</v>
      </c>
      <c r="D11" s="3" t="s">
        <v>20</v>
      </c>
      <c r="E11" s="14" t="s">
        <v>19</v>
      </c>
      <c r="F11" s="3"/>
      <c r="G11" s="44" t="s">
        <v>21</v>
      </c>
      <c r="H11" s="44"/>
      <c r="I11" s="29"/>
      <c r="J11" s="23" t="s">
        <v>25</v>
      </c>
      <c r="K11" s="23" t="s">
        <v>11</v>
      </c>
      <c r="L11" s="27" t="s">
        <v>26</v>
      </c>
      <c r="M11" s="27" t="s">
        <v>19</v>
      </c>
      <c r="N11" s="27" t="s">
        <v>18</v>
      </c>
      <c r="O11" s="29"/>
    </row>
    <row r="12" spans="1:15" ht="18.75">
      <c r="B12" s="14">
        <v>0</v>
      </c>
      <c r="C12" s="24">
        <f>_xlfn.POISSON.DIST(B12,$C$7,0)</f>
        <v>0.30119421191220214</v>
      </c>
      <c r="D12" s="28">
        <f>C12</f>
        <v>0.30119421191220214</v>
      </c>
      <c r="E12" s="25">
        <f>_xlfn.POISSON.DIST(B12,$C$7,1)</f>
        <v>0.30119421191220214</v>
      </c>
      <c r="F12" s="13"/>
      <c r="G12" s="14" t="s">
        <v>22</v>
      </c>
      <c r="H12" s="14">
        <v>645</v>
      </c>
      <c r="I12" s="29"/>
      <c r="J12" s="14">
        <v>0</v>
      </c>
      <c r="K12" s="32">
        <f>_xlfn.POISSON.DIST(J12,$H$14,0)</f>
        <v>1.3568559012200922E-2</v>
      </c>
      <c r="L12" s="35">
        <f>K12</f>
        <v>1.3568559012200922E-2</v>
      </c>
      <c r="M12" s="35">
        <f>_xlfn.POISSON.DIST(J12,$H$14,1)</f>
        <v>1.3568559012200922E-2</v>
      </c>
      <c r="N12" s="32">
        <f>1-M12</f>
        <v>0.98643144098779911</v>
      </c>
      <c r="O12" s="29"/>
    </row>
    <row r="13" spans="1:15" ht="18.75">
      <c r="B13" s="14">
        <v>1</v>
      </c>
      <c r="C13" s="24">
        <f t="shared" ref="C13:C23" si="0">_xlfn.POISSON.DIST(B13,$C$7,0)</f>
        <v>0.36143305429464251</v>
      </c>
      <c r="D13" s="28">
        <f>D12+C14</f>
        <v>0.51805404448898762</v>
      </c>
      <c r="E13" s="25">
        <f t="shared" ref="E13:E23" si="1">_xlfn.POISSON.DIST(B13,$C$7,1)</f>
        <v>0.66262726620684465</v>
      </c>
      <c r="F13" s="3"/>
      <c r="G13" s="14" t="s">
        <v>23</v>
      </c>
      <c r="H13" s="14">
        <f>1/150</f>
        <v>6.6666666666666671E-3</v>
      </c>
      <c r="I13" s="29"/>
      <c r="J13" s="14">
        <v>1</v>
      </c>
      <c r="K13" s="32">
        <f t="shared" ref="K13:K32" si="2">_xlfn.POISSON.DIST(J13,$H$14,0)</f>
        <v>5.8344803752463974E-2</v>
      </c>
      <c r="L13" s="35">
        <f>L12+K13</f>
        <v>7.1913362764664895E-2</v>
      </c>
      <c r="M13" s="35">
        <f t="shared" ref="M13:M32" si="3">_xlfn.POISSON.DIST(J13,$H$14,1)</f>
        <v>7.1913362764664895E-2</v>
      </c>
      <c r="N13" s="32">
        <f t="shared" ref="N13:N32" si="4">1-M13</f>
        <v>0.92808663723533513</v>
      </c>
      <c r="O13" s="29"/>
    </row>
    <row r="14" spans="1:15" ht="18.75">
      <c r="B14" s="14">
        <v>2</v>
      </c>
      <c r="C14" s="24">
        <f t="shared" si="0"/>
        <v>0.21685983257678554</v>
      </c>
      <c r="D14" s="28">
        <f t="shared" ref="D14:D23" si="5">D13+C15</f>
        <v>0.60479797751970188</v>
      </c>
      <c r="E14" s="25">
        <f t="shared" si="1"/>
        <v>0.87948709878363007</v>
      </c>
      <c r="F14" s="3"/>
      <c r="G14" s="30" t="s">
        <v>24</v>
      </c>
      <c r="H14" s="31">
        <f>H12*H13</f>
        <v>4.3000000000000007</v>
      </c>
      <c r="I14" s="29"/>
      <c r="J14" s="14">
        <v>2</v>
      </c>
      <c r="K14" s="32">
        <f t="shared" si="2"/>
        <v>0.12544132806779756</v>
      </c>
      <c r="L14" s="35">
        <f t="shared" ref="L14:L32" si="6">L13+K14</f>
        <v>0.19735469083246246</v>
      </c>
      <c r="M14" s="35">
        <f t="shared" si="3"/>
        <v>0.19735469083246246</v>
      </c>
      <c r="N14" s="32">
        <f t="shared" si="4"/>
        <v>0.80264530916753751</v>
      </c>
      <c r="O14" s="29"/>
    </row>
    <row r="15" spans="1:15" ht="18.75">
      <c r="B15" s="14">
        <v>3</v>
      </c>
      <c r="C15" s="24">
        <f t="shared" si="0"/>
        <v>8.6743933030714204E-2</v>
      </c>
      <c r="D15" s="28">
        <f t="shared" si="5"/>
        <v>0.63082115742891609</v>
      </c>
      <c r="E15" s="25">
        <f t="shared" si="1"/>
        <v>0.96623103181434433</v>
      </c>
      <c r="F15" s="3"/>
      <c r="G15" s="29"/>
      <c r="H15" s="29"/>
      <c r="I15" s="29"/>
      <c r="J15" s="14">
        <v>3</v>
      </c>
      <c r="K15" s="32">
        <f t="shared" si="2"/>
        <v>0.17979923689717656</v>
      </c>
      <c r="L15" s="35">
        <f t="shared" si="6"/>
        <v>0.37715392772963902</v>
      </c>
      <c r="M15" s="35">
        <f t="shared" si="3"/>
        <v>0.37715392772963902</v>
      </c>
      <c r="N15" s="32">
        <f t="shared" si="4"/>
        <v>0.62284607227036104</v>
      </c>
      <c r="O15" s="29"/>
    </row>
    <row r="16" spans="1:15" ht="18.75">
      <c r="B16" s="14">
        <v>4</v>
      </c>
      <c r="C16" s="24">
        <f t="shared" si="0"/>
        <v>2.6023179909214253E-2</v>
      </c>
      <c r="D16" s="28">
        <f t="shared" si="5"/>
        <v>0.63706672060712755</v>
      </c>
      <c r="E16" s="25">
        <f t="shared" si="1"/>
        <v>0.99225421172355865</v>
      </c>
      <c r="F16" s="3"/>
      <c r="G16" s="29"/>
      <c r="H16" s="29"/>
      <c r="I16" s="29"/>
      <c r="J16" s="14">
        <v>4</v>
      </c>
      <c r="K16" s="32">
        <f t="shared" si="2"/>
        <v>0.19328417966446484</v>
      </c>
      <c r="L16" s="35">
        <f t="shared" si="6"/>
        <v>0.57043810739410383</v>
      </c>
      <c r="M16" s="35">
        <f t="shared" si="3"/>
        <v>0.57043810739410383</v>
      </c>
      <c r="N16" s="32">
        <f t="shared" si="4"/>
        <v>0.42956189260589617</v>
      </c>
      <c r="O16" s="29"/>
    </row>
    <row r="17" spans="2:15" ht="18.75">
      <c r="B17" s="14">
        <v>5</v>
      </c>
      <c r="C17" s="24">
        <f t="shared" si="0"/>
        <v>6.2455631782114196E-3</v>
      </c>
      <c r="D17" s="28">
        <f t="shared" si="5"/>
        <v>0.63831583324276986</v>
      </c>
      <c r="E17" s="25">
        <f t="shared" si="1"/>
        <v>0.99849977490177</v>
      </c>
      <c r="F17" s="3"/>
      <c r="G17" s="29"/>
      <c r="H17" s="29"/>
      <c r="I17" s="29"/>
      <c r="J17" s="14">
        <v>5</v>
      </c>
      <c r="K17" s="32">
        <f t="shared" si="2"/>
        <v>0.16622439451143978</v>
      </c>
      <c r="L17" s="35">
        <f t="shared" si="6"/>
        <v>0.73666250190554361</v>
      </c>
      <c r="M17" s="35">
        <f t="shared" si="3"/>
        <v>0.73666250190554361</v>
      </c>
      <c r="N17" s="32">
        <f t="shared" si="4"/>
        <v>0.26333749809445639</v>
      </c>
      <c r="O17" s="29"/>
    </row>
    <row r="18" spans="2:15" ht="18.75">
      <c r="B18" s="14">
        <v>6</v>
      </c>
      <c r="C18" s="24">
        <f t="shared" si="0"/>
        <v>1.249112635642285E-3</v>
      </c>
      <c r="D18" s="28">
        <f t="shared" si="5"/>
        <v>0.63852996683745145</v>
      </c>
      <c r="E18" s="25">
        <f t="shared" si="1"/>
        <v>0.99974888753741231</v>
      </c>
      <c r="F18" s="3"/>
      <c r="G18" s="29"/>
      <c r="H18" s="29"/>
      <c r="I18" s="29"/>
      <c r="J18" s="14">
        <v>6</v>
      </c>
      <c r="K18" s="32">
        <f t="shared" si="2"/>
        <v>0.11912748273319852</v>
      </c>
      <c r="L18" s="35">
        <f t="shared" si="6"/>
        <v>0.85578998463874212</v>
      </c>
      <c r="M18" s="35">
        <f t="shared" si="3"/>
        <v>0.85578998463874212</v>
      </c>
      <c r="N18" s="32">
        <f t="shared" si="4"/>
        <v>0.14421001536125788</v>
      </c>
      <c r="O18" s="29"/>
    </row>
    <row r="19" spans="2:15" ht="18.75">
      <c r="B19" s="14">
        <v>7</v>
      </c>
      <c r="C19" s="24">
        <f t="shared" si="0"/>
        <v>2.1413359468153433E-4</v>
      </c>
      <c r="D19" s="28">
        <f t="shared" si="5"/>
        <v>0.63856208687665372</v>
      </c>
      <c r="E19" s="25">
        <f t="shared" si="1"/>
        <v>0.99996302113209379</v>
      </c>
      <c r="F19" s="3"/>
      <c r="G19" s="29"/>
      <c r="H19" s="29"/>
      <c r="I19" s="29"/>
      <c r="J19" s="14">
        <v>7</v>
      </c>
      <c r="K19" s="32">
        <f t="shared" si="2"/>
        <v>7.3178310821821968E-2</v>
      </c>
      <c r="L19" s="35">
        <f t="shared" si="6"/>
        <v>0.92896829546056403</v>
      </c>
      <c r="M19" s="35">
        <f t="shared" si="3"/>
        <v>0.92896829546056403</v>
      </c>
      <c r="N19" s="32">
        <f t="shared" si="4"/>
        <v>7.1031704539435969E-2</v>
      </c>
      <c r="O19" s="29"/>
    </row>
    <row r="20" spans="2:15" ht="18.75">
      <c r="B20" s="14">
        <v>8</v>
      </c>
      <c r="C20" s="24">
        <f t="shared" si="0"/>
        <v>3.2120039202230205E-5</v>
      </c>
      <c r="D20" s="28">
        <f t="shared" si="5"/>
        <v>0.6385663695485474</v>
      </c>
      <c r="E20" s="25">
        <f t="shared" si="1"/>
        <v>0.99999514117129606</v>
      </c>
      <c r="F20" s="3"/>
      <c r="G20" s="29"/>
      <c r="H20" s="29"/>
      <c r="I20" s="29"/>
      <c r="J20" s="14">
        <v>8</v>
      </c>
      <c r="K20" s="32">
        <f t="shared" si="2"/>
        <v>3.933334206672931E-2</v>
      </c>
      <c r="L20" s="35">
        <f t="shared" si="6"/>
        <v>0.96830163752729337</v>
      </c>
      <c r="M20" s="35">
        <f t="shared" si="3"/>
        <v>0.96830163752729337</v>
      </c>
      <c r="N20" s="32">
        <f t="shared" si="4"/>
        <v>3.1698362472706632E-2</v>
      </c>
      <c r="O20" s="29"/>
    </row>
    <row r="21" spans="2:15" ht="18.75">
      <c r="B21" s="14">
        <v>9</v>
      </c>
      <c r="C21" s="24">
        <f t="shared" si="0"/>
        <v>4.2826718936307017E-6</v>
      </c>
      <c r="D21" s="28">
        <f t="shared" si="5"/>
        <v>0.63856688346917467</v>
      </c>
      <c r="E21" s="25">
        <f t="shared" si="1"/>
        <v>0.99999942384318974</v>
      </c>
      <c r="F21" s="3"/>
      <c r="G21" s="29"/>
      <c r="H21" s="29"/>
      <c r="I21" s="29"/>
      <c r="J21" s="14">
        <v>9</v>
      </c>
      <c r="K21" s="32">
        <f t="shared" si="2"/>
        <v>1.8792596765215115E-2</v>
      </c>
      <c r="L21" s="35">
        <f t="shared" si="6"/>
        <v>0.98709423429250853</v>
      </c>
      <c r="M21" s="35">
        <f t="shared" si="3"/>
        <v>0.98709423429250842</v>
      </c>
      <c r="N21" s="32">
        <f t="shared" si="4"/>
        <v>1.2905765707491579E-2</v>
      </c>
      <c r="O21" s="29"/>
    </row>
    <row r="22" spans="2:15" ht="18.75">
      <c r="B22" s="14">
        <v>10</v>
      </c>
      <c r="C22" s="24">
        <f t="shared" si="0"/>
        <v>5.1392062723568251E-7</v>
      </c>
      <c r="D22" s="28">
        <f t="shared" si="5"/>
        <v>0.63856693953324306</v>
      </c>
      <c r="E22" s="25">
        <f t="shared" si="1"/>
        <v>0.9999999377638169</v>
      </c>
      <c r="F22" s="3"/>
      <c r="G22" s="29"/>
      <c r="H22" s="29"/>
      <c r="I22" s="29"/>
      <c r="J22" s="14">
        <v>10</v>
      </c>
      <c r="K22" s="32">
        <f t="shared" si="2"/>
        <v>8.0808166090424998E-3</v>
      </c>
      <c r="L22" s="35">
        <f t="shared" si="6"/>
        <v>0.99517505090155101</v>
      </c>
      <c r="M22" s="35">
        <f t="shared" si="3"/>
        <v>0.99517505090155101</v>
      </c>
      <c r="N22" s="32">
        <f t="shared" si="4"/>
        <v>4.824949098448994E-3</v>
      </c>
      <c r="O22" s="29"/>
    </row>
    <row r="23" spans="2:15" ht="18.75">
      <c r="B23" s="14">
        <v>11</v>
      </c>
      <c r="C23" s="24">
        <f t="shared" si="0"/>
        <v>5.6064068425710646E-8</v>
      </c>
      <c r="D23" s="28">
        <f t="shared" si="5"/>
        <v>0.63856693953324306</v>
      </c>
      <c r="E23" s="25">
        <f t="shared" si="1"/>
        <v>0.9999999938278854</v>
      </c>
      <c r="F23" s="3"/>
      <c r="G23" s="29"/>
      <c r="H23" s="29"/>
      <c r="I23" s="29"/>
      <c r="J23" s="14">
        <v>11</v>
      </c>
      <c r="K23" s="32">
        <f t="shared" si="2"/>
        <v>3.1588646744438904E-3</v>
      </c>
      <c r="L23" s="35">
        <f t="shared" si="6"/>
        <v>0.99833391557599493</v>
      </c>
      <c r="M23" s="35">
        <f t="shared" si="3"/>
        <v>0.99833391557599493</v>
      </c>
      <c r="N23" s="32">
        <f t="shared" si="4"/>
        <v>1.6660844240050654E-3</v>
      </c>
      <c r="O23" s="29"/>
    </row>
    <row r="24" spans="2:15" ht="18.75">
      <c r="G24" s="29"/>
      <c r="H24" s="29"/>
      <c r="I24" s="29"/>
      <c r="J24" s="14">
        <v>12</v>
      </c>
      <c r="K24" s="32">
        <f t="shared" si="2"/>
        <v>1.1319265083423935E-3</v>
      </c>
      <c r="L24" s="35">
        <f t="shared" si="6"/>
        <v>0.99946584208433731</v>
      </c>
      <c r="M24" s="35">
        <f t="shared" si="3"/>
        <v>0.9994658420843372</v>
      </c>
      <c r="N24" s="32">
        <f t="shared" si="4"/>
        <v>5.3415791566280291E-4</v>
      </c>
      <c r="O24" s="29"/>
    </row>
    <row r="25" spans="2:15" ht="18.75">
      <c r="G25" s="29"/>
      <c r="H25" s="29"/>
      <c r="I25" s="29"/>
      <c r="J25" s="14">
        <v>13</v>
      </c>
      <c r="K25" s="32">
        <f t="shared" si="2"/>
        <v>3.7440646045171498E-4</v>
      </c>
      <c r="L25" s="35">
        <f t="shared" si="6"/>
        <v>0.99984024854478903</v>
      </c>
      <c r="M25" s="35">
        <f t="shared" si="3"/>
        <v>0.99984024854478903</v>
      </c>
      <c r="N25" s="32">
        <f t="shared" si="4"/>
        <v>1.5975145521096579E-4</v>
      </c>
      <c r="O25" s="29"/>
    </row>
    <row r="26" spans="2:15" ht="18.75">
      <c r="G26" s="29"/>
      <c r="H26" s="29"/>
      <c r="I26" s="29"/>
      <c r="J26" s="14">
        <v>14</v>
      </c>
      <c r="K26" s="32">
        <f t="shared" si="2"/>
        <v>1.1499626999588392E-4</v>
      </c>
      <c r="L26" s="35">
        <f t="shared" si="6"/>
        <v>0.99995524481478493</v>
      </c>
      <c r="M26" s="35">
        <f t="shared" si="3"/>
        <v>0.99995524481478482</v>
      </c>
      <c r="N26" s="32">
        <f t="shared" si="4"/>
        <v>4.4755185215183957E-5</v>
      </c>
      <c r="O26" s="29"/>
    </row>
    <row r="27" spans="2:15" ht="18.75">
      <c r="J27" s="14">
        <v>15</v>
      </c>
      <c r="K27" s="32">
        <f t="shared" si="2"/>
        <v>3.2965597398820029E-5</v>
      </c>
      <c r="L27" s="35">
        <f t="shared" si="6"/>
        <v>0.99998821041218378</v>
      </c>
      <c r="M27" s="35">
        <f t="shared" si="3"/>
        <v>0.99998821041218378</v>
      </c>
      <c r="N27" s="32">
        <f t="shared" si="4"/>
        <v>1.1789587816224412E-5</v>
      </c>
    </row>
    <row r="28" spans="2:15" ht="18.75">
      <c r="J28" s="14">
        <v>16</v>
      </c>
      <c r="K28" s="32">
        <f t="shared" si="2"/>
        <v>8.859504300932881E-6</v>
      </c>
      <c r="L28" s="35">
        <f t="shared" si="6"/>
        <v>0.99999706991648474</v>
      </c>
      <c r="M28" s="35">
        <f t="shared" si="3"/>
        <v>0.99999706991648463</v>
      </c>
      <c r="N28" s="32">
        <f t="shared" si="4"/>
        <v>2.9300835153733829E-6</v>
      </c>
    </row>
    <row r="29" spans="2:15" ht="18.75">
      <c r="J29" s="14">
        <v>17</v>
      </c>
      <c r="K29" s="32">
        <f t="shared" si="2"/>
        <v>2.2409334408241959E-6</v>
      </c>
      <c r="L29" s="35">
        <f t="shared" si="6"/>
        <v>0.99999931084992555</v>
      </c>
      <c r="M29" s="35">
        <f t="shared" si="3"/>
        <v>0.99999931084992544</v>
      </c>
      <c r="N29" s="32">
        <f t="shared" si="4"/>
        <v>6.8915007456205046E-7</v>
      </c>
    </row>
    <row r="30" spans="2:15" ht="18.75">
      <c r="J30" s="14">
        <v>18</v>
      </c>
      <c r="K30" s="32">
        <f t="shared" si="2"/>
        <v>5.3533409975244691E-7</v>
      </c>
      <c r="L30" s="35">
        <f t="shared" si="6"/>
        <v>0.99999984618402527</v>
      </c>
      <c r="M30" s="35">
        <f t="shared" si="3"/>
        <v>0.99999984618402515</v>
      </c>
      <c r="N30" s="32">
        <f t="shared" si="4"/>
        <v>1.5381597484598331E-7</v>
      </c>
    </row>
    <row r="31" spans="2:15" ht="18.75">
      <c r="J31" s="14">
        <v>19</v>
      </c>
      <c r="K31" s="32">
        <f t="shared" si="2"/>
        <v>1.2115455941765936E-7</v>
      </c>
      <c r="L31" s="35">
        <f t="shared" si="6"/>
        <v>0.99999996733858465</v>
      </c>
      <c r="M31" s="35">
        <f t="shared" si="3"/>
        <v>0.99999996733858465</v>
      </c>
      <c r="N31" s="32">
        <f t="shared" si="4"/>
        <v>3.266141535007705E-8</v>
      </c>
    </row>
    <row r="32" spans="2:15" ht="18.75">
      <c r="J32" s="14">
        <v>20</v>
      </c>
      <c r="K32" s="32">
        <f t="shared" si="2"/>
        <v>2.6048230274796705E-8</v>
      </c>
      <c r="L32" s="35">
        <f t="shared" si="6"/>
        <v>0.99999999338681489</v>
      </c>
      <c r="M32" s="35">
        <f t="shared" si="3"/>
        <v>0.99999999338681489</v>
      </c>
      <c r="N32" s="32">
        <f t="shared" si="4"/>
        <v>6.6131851106376871E-9</v>
      </c>
    </row>
    <row r="33" spans="11:12" ht="18.75">
      <c r="K33" s="33"/>
      <c r="L33" s="35"/>
    </row>
    <row r="34" spans="11:12" ht="18.75">
      <c r="K34" s="33"/>
      <c r="L34" s="35"/>
    </row>
  </sheetData>
  <mergeCells count="2">
    <mergeCell ref="A2:C2"/>
    <mergeCell ref="G11:H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7:M46"/>
  <sheetViews>
    <sheetView topLeftCell="A16" zoomScale="110" zoomScaleNormal="110" workbookViewId="0">
      <selection activeCell="E31" sqref="E31"/>
    </sheetView>
  </sheetViews>
  <sheetFormatPr defaultColWidth="6" defaultRowHeight="15"/>
  <cols>
    <col min="1" max="1" width="2.42578125" style="1" customWidth="1"/>
    <col min="2" max="4" width="6" style="1"/>
    <col min="5" max="5" width="9.28515625" style="1" customWidth="1"/>
    <col min="6" max="6" width="6" style="1"/>
    <col min="7" max="7" width="7.28515625" style="1" bestFit="1" customWidth="1"/>
    <col min="8" max="16384" width="6" style="1"/>
  </cols>
  <sheetData>
    <row r="17" spans="3:13" s="9" customFormat="1"/>
    <row r="19" spans="3:13">
      <c r="C19" s="2" t="s">
        <v>0</v>
      </c>
      <c r="D19" s="9"/>
      <c r="E19" s="10" t="s">
        <v>3</v>
      </c>
      <c r="F19" s="9"/>
      <c r="G19" s="9"/>
    </row>
    <row r="20" spans="3:13">
      <c r="E20" s="45" t="s">
        <v>27</v>
      </c>
      <c r="F20" s="45"/>
    </row>
    <row r="21" spans="3:13">
      <c r="C21" s="5">
        <v>0</v>
      </c>
      <c r="E21" s="19">
        <f>_xlfn.NORM.DIST(C21,0,1,1)</f>
        <v>0.5</v>
      </c>
      <c r="G21" s="19" t="s">
        <v>31</v>
      </c>
    </row>
    <row r="22" spans="3:13">
      <c r="C22" s="5">
        <v>0.1</v>
      </c>
      <c r="E22" s="19">
        <f t="shared" ref="E22:E26" si="0">_xlfn.NORM.DIST(C22,0,1,1)</f>
        <v>0.53982783727702899</v>
      </c>
      <c r="G22" s="19"/>
      <c r="H22" s="2"/>
      <c r="J22" s="2"/>
      <c r="K22" s="2"/>
      <c r="L22" s="2"/>
      <c r="M22" s="2"/>
    </row>
    <row r="23" spans="3:13">
      <c r="C23" s="5">
        <v>0.13</v>
      </c>
      <c r="E23" s="19">
        <f t="shared" si="0"/>
        <v>0.55171678665456114</v>
      </c>
      <c r="G23" s="19"/>
    </row>
    <row r="24" spans="3:13">
      <c r="C24" s="5">
        <v>1.24</v>
      </c>
      <c r="D24" s="2"/>
      <c r="E24" s="19">
        <f t="shared" si="0"/>
        <v>0.89251230292541306</v>
      </c>
      <c r="F24" s="2"/>
      <c r="G24" s="19"/>
    </row>
    <row r="25" spans="3:13">
      <c r="C25" s="5">
        <v>2.59</v>
      </c>
      <c r="E25" s="19">
        <f t="shared" si="0"/>
        <v>0.99520120340287377</v>
      </c>
      <c r="G25" s="19"/>
    </row>
    <row r="26" spans="3:13">
      <c r="C26" s="5">
        <v>3.49</v>
      </c>
      <c r="E26" s="19">
        <f t="shared" si="0"/>
        <v>0.99975848972643211</v>
      </c>
      <c r="G26" s="19"/>
    </row>
    <row r="27" spans="3:13">
      <c r="C27" s="2"/>
    </row>
    <row r="28" spans="3:13">
      <c r="C28" s="2"/>
    </row>
    <row r="29" spans="3:13">
      <c r="C29" s="2" t="s">
        <v>0</v>
      </c>
      <c r="D29" s="9"/>
      <c r="E29" s="10" t="s">
        <v>3</v>
      </c>
      <c r="F29" s="9"/>
      <c r="G29" s="9"/>
    </row>
    <row r="30" spans="3:13">
      <c r="E30" s="46" t="s">
        <v>28</v>
      </c>
      <c r="F30" s="46"/>
    </row>
    <row r="31" spans="3:13">
      <c r="C31" s="5">
        <v>0</v>
      </c>
      <c r="E31" s="36">
        <f>_xlfn.NORM.S.DIST(C31,1)</f>
        <v>0.5</v>
      </c>
      <c r="G31" s="19"/>
    </row>
    <row r="32" spans="3:13">
      <c r="C32" s="5">
        <v>0.1</v>
      </c>
      <c r="E32" s="36">
        <f t="shared" ref="E32:E36" si="1">_xlfn.NORM.S.DIST(C32,1)</f>
        <v>0.53982783727702899</v>
      </c>
      <c r="G32" s="19"/>
    </row>
    <row r="33" spans="3:7">
      <c r="C33" s="5">
        <v>0.13</v>
      </c>
      <c r="E33" s="36">
        <f t="shared" si="1"/>
        <v>0.55171678665456114</v>
      </c>
      <c r="G33" s="19"/>
    </row>
    <row r="34" spans="3:7">
      <c r="C34" s="5">
        <v>1.24</v>
      </c>
      <c r="D34" s="2"/>
      <c r="E34" s="36">
        <f t="shared" si="1"/>
        <v>0.89251230292541306</v>
      </c>
      <c r="F34" s="2"/>
      <c r="G34" s="19"/>
    </row>
    <row r="35" spans="3:7">
      <c r="C35" s="5">
        <v>2.59</v>
      </c>
      <c r="E35" s="36">
        <f t="shared" si="1"/>
        <v>0.99520120340287377</v>
      </c>
      <c r="G35" s="19"/>
    </row>
    <row r="36" spans="3:7">
      <c r="C36" s="5">
        <v>3.49</v>
      </c>
      <c r="E36" s="36">
        <f t="shared" si="1"/>
        <v>0.99975848972643211</v>
      </c>
      <c r="G36" s="19"/>
    </row>
    <row r="39" spans="3:7">
      <c r="C39" s="2" t="s">
        <v>0</v>
      </c>
      <c r="D39" s="9"/>
      <c r="E39" s="10" t="s">
        <v>3</v>
      </c>
      <c r="F39" s="9"/>
      <c r="G39" s="9"/>
    </row>
    <row r="41" spans="3:7">
      <c r="C41" s="5">
        <v>0</v>
      </c>
      <c r="E41" s="19"/>
      <c r="G41" s="19"/>
    </row>
    <row r="42" spans="3:7">
      <c r="C42" s="5">
        <v>0.1</v>
      </c>
      <c r="E42" s="19"/>
      <c r="G42" s="19"/>
    </row>
    <row r="43" spans="3:7">
      <c r="C43" s="5">
        <v>0.13</v>
      </c>
      <c r="E43" s="19"/>
      <c r="G43" s="19"/>
    </row>
    <row r="44" spans="3:7">
      <c r="C44" s="5">
        <v>1.24</v>
      </c>
      <c r="D44" s="2"/>
      <c r="E44" s="19"/>
      <c r="G44" s="19"/>
    </row>
    <row r="45" spans="3:7">
      <c r="C45" s="5">
        <v>2.59</v>
      </c>
      <c r="E45" s="19"/>
      <c r="G45" s="19"/>
    </row>
    <row r="46" spans="3:7">
      <c r="C46" s="5">
        <v>3.49</v>
      </c>
      <c r="E46" s="19"/>
      <c r="G46" s="19"/>
    </row>
  </sheetData>
  <mergeCells count="2">
    <mergeCell ref="E20:F20"/>
    <mergeCell ref="E30:F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7:M48"/>
  <sheetViews>
    <sheetView topLeftCell="A25" zoomScale="130" zoomScaleNormal="130" workbookViewId="0">
      <selection activeCell="J39" sqref="J39"/>
    </sheetView>
  </sheetViews>
  <sheetFormatPr defaultColWidth="6" defaultRowHeight="15"/>
  <cols>
    <col min="1" max="1" width="2.42578125" style="1" customWidth="1"/>
    <col min="2" max="16384" width="6" style="1"/>
  </cols>
  <sheetData>
    <row r="17" spans="3:13" s="9" customFormat="1">
      <c r="C17" s="2" t="s">
        <v>0</v>
      </c>
      <c r="E17" s="10" t="s">
        <v>3</v>
      </c>
    </row>
    <row r="18" spans="3:13">
      <c r="E18" s="47" t="s">
        <v>27</v>
      </c>
      <c r="F18" s="47"/>
      <c r="G18" s="47"/>
      <c r="H18" s="47"/>
    </row>
    <row r="19" spans="3:13">
      <c r="C19" s="17" t="s">
        <v>0</v>
      </c>
      <c r="D19" s="17">
        <v>0</v>
      </c>
      <c r="E19" s="17">
        <v>0.01</v>
      </c>
      <c r="F19" s="17">
        <v>0.02</v>
      </c>
      <c r="G19" s="17">
        <v>0.03</v>
      </c>
      <c r="H19" s="17">
        <v>0.04</v>
      </c>
      <c r="I19" s="17">
        <v>0.05</v>
      </c>
      <c r="J19" s="17">
        <v>0.06</v>
      </c>
      <c r="K19" s="17">
        <v>7.0000000000000007E-2</v>
      </c>
      <c r="L19" s="17">
        <v>0.08</v>
      </c>
      <c r="M19" s="17">
        <v>0.09</v>
      </c>
    </row>
    <row r="20" spans="3:13">
      <c r="C20" s="18">
        <v>0</v>
      </c>
      <c r="D20" s="20">
        <f>_xlfn.NORM.DIST($C20+D$19,0,1,1)</f>
        <v>0.5</v>
      </c>
      <c r="E20" s="20">
        <f t="shared" ref="E20:M32" si="0">_xlfn.NORM.DIST($C20+E$19,0,1,1)</f>
        <v>0.5039893563146316</v>
      </c>
      <c r="F20" s="20">
        <f t="shared" si="0"/>
        <v>0.50797831371690205</v>
      </c>
      <c r="G20" s="20">
        <f t="shared" si="0"/>
        <v>0.51196647341411272</v>
      </c>
      <c r="H20" s="20">
        <f t="shared" si="0"/>
        <v>0.51595343685283068</v>
      </c>
      <c r="I20" s="20">
        <f t="shared" si="0"/>
        <v>0.51993880583837249</v>
      </c>
      <c r="J20" s="20">
        <f t="shared" si="0"/>
        <v>0.52392218265410684</v>
      </c>
      <c r="K20" s="20">
        <f t="shared" si="0"/>
        <v>0.52790317018052113</v>
      </c>
      <c r="L20" s="20">
        <f t="shared" si="0"/>
        <v>0.53188137201398744</v>
      </c>
      <c r="M20" s="20">
        <f t="shared" si="0"/>
        <v>0.53585639258517204</v>
      </c>
    </row>
    <row r="21" spans="3:13">
      <c r="C21" s="17">
        <v>0.1</v>
      </c>
      <c r="D21" s="20">
        <f t="shared" ref="D21:D32" si="1">_xlfn.NORM.DIST($C21+D$19,0,1,1)</f>
        <v>0.53982783727702899</v>
      </c>
      <c r="E21" s="20">
        <f t="shared" si="0"/>
        <v>0.54379531254231672</v>
      </c>
      <c r="F21" s="20">
        <f t="shared" si="0"/>
        <v>0.54775842602058389</v>
      </c>
      <c r="G21" s="20">
        <f t="shared" si="0"/>
        <v>0.55171678665456114</v>
      </c>
      <c r="H21" s="20">
        <f t="shared" si="0"/>
        <v>0.55567000480590645</v>
      </c>
      <c r="I21" s="20">
        <f t="shared" si="0"/>
        <v>0.5596176923702425</v>
      </c>
      <c r="J21" s="20">
        <f t="shared" si="0"/>
        <v>0.56355946289143288</v>
      </c>
      <c r="K21" s="20">
        <f t="shared" si="0"/>
        <v>0.56749493167503839</v>
      </c>
      <c r="L21" s="20">
        <f t="shared" si="0"/>
        <v>0.5714237159009008</v>
      </c>
      <c r="M21" s="20">
        <f t="shared" si="0"/>
        <v>0.57534543473479549</v>
      </c>
    </row>
    <row r="22" spans="3:13">
      <c r="C22" s="17">
        <v>0.2</v>
      </c>
      <c r="D22" s="20">
        <f t="shared" si="1"/>
        <v>0.57925970943910299</v>
      </c>
      <c r="E22" s="20">
        <f t="shared" si="0"/>
        <v>0.58316616348244232</v>
      </c>
      <c r="F22" s="20">
        <f t="shared" si="0"/>
        <v>0.58706442264821468</v>
      </c>
      <c r="G22" s="20">
        <f t="shared" si="0"/>
        <v>0.59095411514200591</v>
      </c>
      <c r="H22" s="20">
        <f t="shared" si="0"/>
        <v>0.59483487169779581</v>
      </c>
      <c r="I22" s="20">
        <f t="shared" si="0"/>
        <v>0.5987063256829237</v>
      </c>
      <c r="J22" s="20">
        <f t="shared" si="0"/>
        <v>0.60256811320176051</v>
      </c>
      <c r="K22" s="20">
        <f t="shared" si="0"/>
        <v>0.60641987319803947</v>
      </c>
      <c r="L22" s="20">
        <f t="shared" si="0"/>
        <v>0.61026124755579725</v>
      </c>
      <c r="M22" s="20">
        <f t="shared" si="0"/>
        <v>0.61409188119887737</v>
      </c>
    </row>
    <row r="23" spans="3:13">
      <c r="C23" s="17">
        <v>0.3</v>
      </c>
      <c r="D23" s="20">
        <f t="shared" si="1"/>
        <v>0.61791142218895267</v>
      </c>
      <c r="E23" s="20">
        <f t="shared" si="0"/>
        <v>0.62171952182201928</v>
      </c>
      <c r="F23" s="20">
        <f t="shared" si="0"/>
        <v>0.62551583472332006</v>
      </c>
      <c r="G23" s="20">
        <f t="shared" si="0"/>
        <v>0.62930001894065346</v>
      </c>
      <c r="H23" s="20">
        <f t="shared" si="0"/>
        <v>0.63307173603602807</v>
      </c>
      <c r="I23" s="20">
        <f t="shared" si="0"/>
        <v>0.6368306511756191</v>
      </c>
      <c r="J23" s="20">
        <f t="shared" si="0"/>
        <v>0.64057643321799129</v>
      </c>
      <c r="K23" s="20">
        <f t="shared" si="0"/>
        <v>0.64430875480054683</v>
      </c>
      <c r="L23" s="20">
        <f t="shared" si="0"/>
        <v>0.64802729242416279</v>
      </c>
      <c r="M23" s="20">
        <f t="shared" si="0"/>
        <v>0.65173172653598244</v>
      </c>
    </row>
    <row r="24" spans="3:13">
      <c r="C24" s="17">
        <v>0.4</v>
      </c>
      <c r="D24" s="20">
        <f t="shared" si="1"/>
        <v>0.65542174161032429</v>
      </c>
      <c r="E24" s="20">
        <f t="shared" si="0"/>
        <v>0.65909702622767741</v>
      </c>
      <c r="F24" s="20">
        <f t="shared" si="0"/>
        <v>0.66275727315175059</v>
      </c>
      <c r="G24" s="20">
        <f t="shared" si="0"/>
        <v>0.66640217940454238</v>
      </c>
      <c r="H24" s="20">
        <f t="shared" si="0"/>
        <v>0.67003144633940637</v>
      </c>
      <c r="I24" s="20">
        <f t="shared" si="0"/>
        <v>0.67364477971208003</v>
      </c>
      <c r="J24" s="20">
        <f t="shared" si="0"/>
        <v>0.67724188974965227</v>
      </c>
      <c r="K24" s="20">
        <f t="shared" si="0"/>
        <v>0.6808224912174442</v>
      </c>
      <c r="L24" s="20">
        <f t="shared" si="0"/>
        <v>0.68438630348377749</v>
      </c>
      <c r="M24" s="20">
        <f t="shared" si="0"/>
        <v>0.68793305058260945</v>
      </c>
    </row>
    <row r="25" spans="3:13">
      <c r="C25" s="17">
        <v>0.5</v>
      </c>
      <c r="D25" s="20">
        <f t="shared" si="1"/>
        <v>0.69146246127401312</v>
      </c>
      <c r="E25" s="20">
        <f t="shared" si="0"/>
        <v>0.69497426910248061</v>
      </c>
      <c r="F25" s="20">
        <f t="shared" si="0"/>
        <v>0.69846821245303381</v>
      </c>
      <c r="G25" s="20">
        <f t="shared" si="0"/>
        <v>0.70194403460512356</v>
      </c>
      <c r="H25" s="20">
        <f t="shared" si="0"/>
        <v>0.70540148378430201</v>
      </c>
      <c r="I25" s="20">
        <f t="shared" si="0"/>
        <v>0.70884031321165364</v>
      </c>
      <c r="J25" s="20">
        <f t="shared" si="0"/>
        <v>0.71226028115097295</v>
      </c>
      <c r="K25" s="20">
        <f t="shared" si="0"/>
        <v>0.71566115095367588</v>
      </c>
      <c r="L25" s="20">
        <f t="shared" si="0"/>
        <v>0.7190426911014357</v>
      </c>
      <c r="M25" s="20">
        <f t="shared" si="0"/>
        <v>0.72240467524653507</v>
      </c>
    </row>
    <row r="26" spans="3:13">
      <c r="C26" s="17">
        <v>0.6</v>
      </c>
      <c r="D26" s="20">
        <f t="shared" si="1"/>
        <v>0.72574688224992645</v>
      </c>
      <c r="E26" s="20">
        <f t="shared" si="0"/>
        <v>0.72906909621699434</v>
      </c>
      <c r="F26" s="20">
        <f t="shared" si="0"/>
        <v>0.732371106531017</v>
      </c>
      <c r="G26" s="20">
        <f t="shared" si="0"/>
        <v>0.73565270788432247</v>
      </c>
      <c r="H26" s="20">
        <f t="shared" si="0"/>
        <v>0.73891370030713843</v>
      </c>
      <c r="I26" s="20">
        <f t="shared" si="0"/>
        <v>0.74215388919413527</v>
      </c>
      <c r="J26" s="20">
        <f t="shared" si="0"/>
        <v>0.74537308532866386</v>
      </c>
      <c r="K26" s="20">
        <f t="shared" si="0"/>
        <v>0.74857110490468992</v>
      </c>
      <c r="L26" s="20">
        <f t="shared" si="0"/>
        <v>0.75174776954642952</v>
      </c>
      <c r="M26" s="20">
        <f t="shared" si="0"/>
        <v>0.75490290632569057</v>
      </c>
    </row>
    <row r="27" spans="3:13">
      <c r="C27" s="17">
        <v>0.7</v>
      </c>
      <c r="D27" s="20">
        <f t="shared" si="1"/>
        <v>0.75803634777692697</v>
      </c>
      <c r="E27" s="20">
        <f t="shared" si="0"/>
        <v>0.76114793191001329</v>
      </c>
      <c r="F27" s="20">
        <f t="shared" si="0"/>
        <v>0.76423750222074882</v>
      </c>
      <c r="G27" s="20">
        <f t="shared" si="0"/>
        <v>0.76730490769910253</v>
      </c>
      <c r="H27" s="20">
        <f t="shared" si="0"/>
        <v>0.77035000283520938</v>
      </c>
      <c r="I27" s="20">
        <f t="shared" si="0"/>
        <v>0.77337264762313174</v>
      </c>
      <c r="J27" s="20">
        <f t="shared" si="0"/>
        <v>0.77637270756240062</v>
      </c>
      <c r="K27" s="20">
        <f t="shared" si="0"/>
        <v>0.77935005365735044</v>
      </c>
      <c r="L27" s="20">
        <f t="shared" si="0"/>
        <v>0.78230456241426682</v>
      </c>
      <c r="M27" s="20">
        <f t="shared" si="0"/>
        <v>0.78523611583636277</v>
      </c>
    </row>
    <row r="28" spans="3:13">
      <c r="C28" s="17">
        <v>0.8</v>
      </c>
      <c r="D28" s="20">
        <f t="shared" si="1"/>
        <v>0.78814460141660336</v>
      </c>
      <c r="E28" s="20">
        <f t="shared" si="0"/>
        <v>0.79102991212839835</v>
      </c>
      <c r="F28" s="20">
        <f t="shared" si="0"/>
        <v>0.79389194641418692</v>
      </c>
      <c r="G28" s="20">
        <f t="shared" si="0"/>
        <v>0.79673060817193164</v>
      </c>
      <c r="H28" s="20">
        <f t="shared" si="0"/>
        <v>0.79954580673955034</v>
      </c>
      <c r="I28" s="20">
        <f t="shared" si="0"/>
        <v>0.80233745687730762</v>
      </c>
      <c r="J28" s="20">
        <f t="shared" si="0"/>
        <v>0.80510547874819172</v>
      </c>
      <c r="K28" s="20">
        <f t="shared" si="0"/>
        <v>0.80784979789630385</v>
      </c>
      <c r="L28" s="20">
        <f t="shared" si="0"/>
        <v>0.81057034522328786</v>
      </c>
      <c r="M28" s="20">
        <f t="shared" si="0"/>
        <v>0.81326705696282742</v>
      </c>
    </row>
    <row r="29" spans="3:13">
      <c r="C29" s="17">
        <v>0.9</v>
      </c>
      <c r="D29" s="20">
        <f t="shared" si="1"/>
        <v>0.81593987465324047</v>
      </c>
      <c r="E29" s="20">
        <f t="shared" si="0"/>
        <v>0.81858874510820279</v>
      </c>
      <c r="F29" s="20">
        <f t="shared" si="0"/>
        <v>0.82121362038562828</v>
      </c>
      <c r="G29" s="20">
        <f t="shared" si="0"/>
        <v>0.82381445775474216</v>
      </c>
      <c r="H29" s="20">
        <f t="shared" si="0"/>
        <v>0.82639121966137552</v>
      </c>
      <c r="I29" s="20">
        <f t="shared" si="0"/>
        <v>0.82894387369151823</v>
      </c>
      <c r="J29" s="20">
        <f t="shared" si="0"/>
        <v>0.83147239253316219</v>
      </c>
      <c r="K29" s="20">
        <f t="shared" si="0"/>
        <v>0.83397675393647042</v>
      </c>
      <c r="L29" s="20">
        <f t="shared" si="0"/>
        <v>0.83645694067230769</v>
      </c>
      <c r="M29" s="20">
        <f t="shared" si="0"/>
        <v>0.83891294048916909</v>
      </c>
    </row>
    <row r="30" spans="3:13">
      <c r="C30" s="17">
        <v>1</v>
      </c>
      <c r="D30" s="20">
        <f t="shared" si="1"/>
        <v>0.84134474606854304</v>
      </c>
      <c r="E30" s="20">
        <f t="shared" si="0"/>
        <v>0.84375235497874546</v>
      </c>
      <c r="F30" s="20">
        <f t="shared" si="0"/>
        <v>0.84613576962726511</v>
      </c>
      <c r="G30" s="20">
        <f t="shared" si="0"/>
        <v>0.84849499721165633</v>
      </c>
      <c r="H30" s="20">
        <f t="shared" si="0"/>
        <v>0.85083004966901865</v>
      </c>
      <c r="I30" s="20">
        <f t="shared" si="0"/>
        <v>0.85314094362410409</v>
      </c>
      <c r="J30" s="20">
        <f t="shared" si="0"/>
        <v>0.85542770033609039</v>
      </c>
      <c r="K30" s="20">
        <f t="shared" si="0"/>
        <v>0.85769034564406077</v>
      </c>
      <c r="L30" s="20">
        <f t="shared" si="0"/>
        <v>0.85992890991123094</v>
      </c>
      <c r="M30" s="20">
        <f t="shared" si="0"/>
        <v>0.8621434279679645</v>
      </c>
    </row>
    <row r="31" spans="3:13">
      <c r="C31" s="17">
        <v>1.1000000000000001</v>
      </c>
      <c r="D31" s="20">
        <f t="shared" si="1"/>
        <v>0.86433393905361733</v>
      </c>
      <c r="E31" s="20">
        <f t="shared" si="0"/>
        <v>0.86650048675725277</v>
      </c>
      <c r="F31" s="20">
        <f t="shared" si="0"/>
        <v>0.86864311895726931</v>
      </c>
      <c r="G31" s="20">
        <f t="shared" si="0"/>
        <v>0.8707618877599822</v>
      </c>
      <c r="H31" s="20">
        <f t="shared" si="0"/>
        <v>0.87285684943720176</v>
      </c>
      <c r="I31" s="20">
        <f t="shared" si="0"/>
        <v>0.87492806436284987</v>
      </c>
      <c r="J31" s="20">
        <f t="shared" si="0"/>
        <v>0.87697559694865668</v>
      </c>
      <c r="K31" s="20">
        <f t="shared" si="0"/>
        <v>0.87899951557898182</v>
      </c>
      <c r="L31" s="20">
        <f t="shared" si="0"/>
        <v>0.88099989254479938</v>
      </c>
      <c r="M31" s="20">
        <f t="shared" si="0"/>
        <v>0.88297680397689127</v>
      </c>
    </row>
    <row r="32" spans="3:13">
      <c r="C32" s="17">
        <v>1.2</v>
      </c>
      <c r="D32" s="20">
        <f t="shared" si="1"/>
        <v>0.88493032977829178</v>
      </c>
      <c r="E32" s="20">
        <f t="shared" si="0"/>
        <v>0.88686055355602278</v>
      </c>
      <c r="F32" s="20">
        <f t="shared" si="0"/>
        <v>0.88876756255216538</v>
      </c>
      <c r="G32" s="20">
        <f t="shared" si="0"/>
        <v>0.89065144757430814</v>
      </c>
      <c r="H32" s="20">
        <f t="shared" si="0"/>
        <v>0.89251230292541306</v>
      </c>
      <c r="I32" s="20">
        <f t="shared" si="0"/>
        <v>0.89435022633314476</v>
      </c>
      <c r="J32" s="20">
        <f t="shared" si="0"/>
        <v>0.89616531887869966</v>
      </c>
      <c r="K32" s="20">
        <f t="shared" si="0"/>
        <v>0.89795768492518091</v>
      </c>
      <c r="L32" s="20">
        <f t="shared" si="0"/>
        <v>0.89972743204555794</v>
      </c>
      <c r="M32" s="20">
        <f t="shared" si="0"/>
        <v>0.90147467095025213</v>
      </c>
    </row>
    <row r="34" spans="3:13">
      <c r="E34" s="47" t="s">
        <v>28</v>
      </c>
      <c r="F34" s="47"/>
      <c r="G34" s="47"/>
      <c r="H34" s="47"/>
    </row>
    <row r="35" spans="3:13">
      <c r="C35" s="17" t="s">
        <v>0</v>
      </c>
      <c r="D35" s="17">
        <v>0</v>
      </c>
      <c r="E35" s="17">
        <v>0.01</v>
      </c>
      <c r="F35" s="17">
        <v>0.02</v>
      </c>
      <c r="G35" s="17">
        <v>0.03</v>
      </c>
      <c r="H35" s="17">
        <v>0.04</v>
      </c>
      <c r="I35" s="17">
        <v>0.05</v>
      </c>
      <c r="J35" s="17">
        <v>0.06</v>
      </c>
      <c r="K35" s="17">
        <v>7.0000000000000007E-2</v>
      </c>
      <c r="L35" s="17">
        <v>0.08</v>
      </c>
      <c r="M35" s="17">
        <v>0.09</v>
      </c>
    </row>
    <row r="36" spans="3:13">
      <c r="C36" s="18">
        <v>0</v>
      </c>
      <c r="D36" s="20">
        <f>_xlfn.NORM.S.DIST($C36+D$35,1)</f>
        <v>0.5</v>
      </c>
      <c r="E36" s="20">
        <f t="shared" ref="E36:M48" si="2">_xlfn.NORM.S.DIST($C36+E$35,1)</f>
        <v>0.5039893563146316</v>
      </c>
      <c r="F36" s="20">
        <f t="shared" si="2"/>
        <v>0.50797831371690205</v>
      </c>
      <c r="G36" s="20">
        <f t="shared" si="2"/>
        <v>0.51196647341411272</v>
      </c>
      <c r="H36" s="20">
        <f t="shared" si="2"/>
        <v>0.51595343685283068</v>
      </c>
      <c r="I36" s="20">
        <f t="shared" si="2"/>
        <v>0.51993880583837249</v>
      </c>
      <c r="J36" s="20">
        <f t="shared" si="2"/>
        <v>0.52392218265410684</v>
      </c>
      <c r="K36" s="20">
        <f t="shared" si="2"/>
        <v>0.52790317018052113</v>
      </c>
      <c r="L36" s="20">
        <f t="shared" si="2"/>
        <v>0.53188137201398744</v>
      </c>
      <c r="M36" s="20">
        <f t="shared" si="2"/>
        <v>0.53585639258517204</v>
      </c>
    </row>
    <row r="37" spans="3:13">
      <c r="C37" s="17">
        <v>0.1</v>
      </c>
      <c r="D37" s="20">
        <f t="shared" ref="D37:D48" si="3">_xlfn.NORM.S.DIST($C37+D$35,1)</f>
        <v>0.53982783727702899</v>
      </c>
      <c r="E37" s="20">
        <f t="shared" si="2"/>
        <v>0.54379531254231672</v>
      </c>
      <c r="F37" s="20">
        <f t="shared" si="2"/>
        <v>0.54775842602058389</v>
      </c>
      <c r="G37" s="20">
        <f t="shared" si="2"/>
        <v>0.55171678665456114</v>
      </c>
      <c r="H37" s="20">
        <f t="shared" si="2"/>
        <v>0.55567000480590645</v>
      </c>
      <c r="I37" s="20">
        <f t="shared" si="2"/>
        <v>0.5596176923702425</v>
      </c>
      <c r="J37" s="20">
        <f t="shared" si="2"/>
        <v>0.56355946289143288</v>
      </c>
      <c r="K37" s="20">
        <f t="shared" si="2"/>
        <v>0.56749493167503839</v>
      </c>
      <c r="L37" s="20">
        <f t="shared" si="2"/>
        <v>0.5714237159009008</v>
      </c>
      <c r="M37" s="20">
        <f t="shared" si="2"/>
        <v>0.57534543473479549</v>
      </c>
    </row>
    <row r="38" spans="3:13">
      <c r="C38" s="17">
        <v>0.2</v>
      </c>
      <c r="D38" s="20">
        <f t="shared" si="3"/>
        <v>0.57925970943910299</v>
      </c>
      <c r="E38" s="20">
        <f t="shared" si="2"/>
        <v>0.58316616348244232</v>
      </c>
      <c r="F38" s="20">
        <f t="shared" si="2"/>
        <v>0.58706442264821468</v>
      </c>
      <c r="G38" s="20">
        <f t="shared" si="2"/>
        <v>0.59095411514200591</v>
      </c>
      <c r="H38" s="20">
        <f t="shared" si="2"/>
        <v>0.59483487169779581</v>
      </c>
      <c r="I38" s="20">
        <f t="shared" si="2"/>
        <v>0.5987063256829237</v>
      </c>
      <c r="J38" s="20">
        <f t="shared" si="2"/>
        <v>0.60256811320176051</v>
      </c>
      <c r="K38" s="20">
        <f t="shared" si="2"/>
        <v>0.60641987319803947</v>
      </c>
      <c r="L38" s="20">
        <f t="shared" si="2"/>
        <v>0.61026124755579725</v>
      </c>
      <c r="M38" s="20">
        <f t="shared" si="2"/>
        <v>0.61409188119887737</v>
      </c>
    </row>
    <row r="39" spans="3:13">
      <c r="C39" s="17">
        <v>0.3</v>
      </c>
      <c r="D39" s="20">
        <f t="shared" si="3"/>
        <v>0.61791142218895267</v>
      </c>
      <c r="E39" s="20">
        <f t="shared" si="2"/>
        <v>0.62171952182201928</v>
      </c>
      <c r="F39" s="20">
        <f t="shared" si="2"/>
        <v>0.62551583472332006</v>
      </c>
      <c r="G39" s="20">
        <f t="shared" si="2"/>
        <v>0.62930001894065346</v>
      </c>
      <c r="H39" s="20">
        <f t="shared" si="2"/>
        <v>0.63307173603602807</v>
      </c>
      <c r="I39" s="20">
        <f t="shared" si="2"/>
        <v>0.6368306511756191</v>
      </c>
      <c r="J39" s="20">
        <f t="shared" si="2"/>
        <v>0.64057643321799129</v>
      </c>
      <c r="K39" s="20">
        <f t="shared" si="2"/>
        <v>0.64430875480054683</v>
      </c>
      <c r="L39" s="20">
        <f t="shared" si="2"/>
        <v>0.64802729242416279</v>
      </c>
      <c r="M39" s="20">
        <f t="shared" si="2"/>
        <v>0.65173172653598244</v>
      </c>
    </row>
    <row r="40" spans="3:13">
      <c r="C40" s="17">
        <v>0.4</v>
      </c>
      <c r="D40" s="20">
        <f t="shared" si="3"/>
        <v>0.65542174161032429</v>
      </c>
      <c r="E40" s="20">
        <f t="shared" si="2"/>
        <v>0.65909702622767741</v>
      </c>
      <c r="F40" s="20">
        <f t="shared" si="2"/>
        <v>0.66275727315175059</v>
      </c>
      <c r="G40" s="20">
        <f t="shared" si="2"/>
        <v>0.66640217940454238</v>
      </c>
      <c r="H40" s="20">
        <f t="shared" si="2"/>
        <v>0.67003144633940637</v>
      </c>
      <c r="I40" s="20">
        <f t="shared" si="2"/>
        <v>0.67364477971208003</v>
      </c>
      <c r="J40" s="20">
        <f t="shared" si="2"/>
        <v>0.67724188974965227</v>
      </c>
      <c r="K40" s="20">
        <f t="shared" si="2"/>
        <v>0.6808224912174442</v>
      </c>
      <c r="L40" s="20">
        <f t="shared" si="2"/>
        <v>0.68438630348377749</v>
      </c>
      <c r="M40" s="20">
        <f t="shared" si="2"/>
        <v>0.68793305058260945</v>
      </c>
    </row>
    <row r="41" spans="3:13">
      <c r="C41" s="17">
        <v>0.5</v>
      </c>
      <c r="D41" s="20">
        <f t="shared" si="3"/>
        <v>0.69146246127401312</v>
      </c>
      <c r="E41" s="20">
        <f t="shared" si="2"/>
        <v>0.69497426910248061</v>
      </c>
      <c r="F41" s="20">
        <f t="shared" si="2"/>
        <v>0.69846821245303381</v>
      </c>
      <c r="G41" s="20">
        <f t="shared" si="2"/>
        <v>0.70194403460512356</v>
      </c>
      <c r="H41" s="20">
        <f t="shared" si="2"/>
        <v>0.70540148378430201</v>
      </c>
      <c r="I41" s="20">
        <f t="shared" si="2"/>
        <v>0.70884031321165364</v>
      </c>
      <c r="J41" s="20">
        <f t="shared" si="2"/>
        <v>0.71226028115097295</v>
      </c>
      <c r="K41" s="20">
        <f t="shared" si="2"/>
        <v>0.71566115095367588</v>
      </c>
      <c r="L41" s="20">
        <f t="shared" si="2"/>
        <v>0.7190426911014357</v>
      </c>
      <c r="M41" s="20">
        <f t="shared" si="2"/>
        <v>0.72240467524653507</v>
      </c>
    </row>
    <row r="42" spans="3:13">
      <c r="C42" s="17">
        <v>0.6</v>
      </c>
      <c r="D42" s="20">
        <f t="shared" si="3"/>
        <v>0.72574688224992645</v>
      </c>
      <c r="E42" s="20">
        <f t="shared" si="2"/>
        <v>0.72906909621699434</v>
      </c>
      <c r="F42" s="20">
        <f t="shared" si="2"/>
        <v>0.732371106531017</v>
      </c>
      <c r="G42" s="20">
        <f t="shared" si="2"/>
        <v>0.73565270788432247</v>
      </c>
      <c r="H42" s="20">
        <f t="shared" si="2"/>
        <v>0.73891370030713843</v>
      </c>
      <c r="I42" s="20">
        <f t="shared" si="2"/>
        <v>0.74215388919413527</v>
      </c>
      <c r="J42" s="20">
        <f t="shared" si="2"/>
        <v>0.74537308532866386</v>
      </c>
      <c r="K42" s="20">
        <f t="shared" si="2"/>
        <v>0.74857110490468992</v>
      </c>
      <c r="L42" s="20">
        <f t="shared" si="2"/>
        <v>0.75174776954642952</v>
      </c>
      <c r="M42" s="20">
        <f t="shared" si="2"/>
        <v>0.75490290632569057</v>
      </c>
    </row>
    <row r="43" spans="3:13">
      <c r="C43" s="17">
        <v>0.7</v>
      </c>
      <c r="D43" s="20">
        <f t="shared" si="3"/>
        <v>0.75803634777692697</v>
      </c>
      <c r="E43" s="20">
        <f t="shared" si="2"/>
        <v>0.76114793191001329</v>
      </c>
      <c r="F43" s="20">
        <f t="shared" si="2"/>
        <v>0.76423750222074882</v>
      </c>
      <c r="G43" s="20">
        <f t="shared" si="2"/>
        <v>0.76730490769910253</v>
      </c>
      <c r="H43" s="20">
        <f t="shared" si="2"/>
        <v>0.77035000283520938</v>
      </c>
      <c r="I43" s="20">
        <f t="shared" si="2"/>
        <v>0.77337264762313174</v>
      </c>
      <c r="J43" s="20">
        <f t="shared" si="2"/>
        <v>0.77637270756240062</v>
      </c>
      <c r="K43" s="20">
        <f t="shared" si="2"/>
        <v>0.77935005365735044</v>
      </c>
      <c r="L43" s="20">
        <f t="shared" si="2"/>
        <v>0.78230456241426682</v>
      </c>
      <c r="M43" s="20">
        <f t="shared" si="2"/>
        <v>0.78523611583636277</v>
      </c>
    </row>
    <row r="44" spans="3:13">
      <c r="C44" s="17">
        <v>0.8</v>
      </c>
      <c r="D44" s="20">
        <f t="shared" si="3"/>
        <v>0.78814460141660336</v>
      </c>
      <c r="E44" s="20">
        <f t="shared" si="2"/>
        <v>0.79102991212839835</v>
      </c>
      <c r="F44" s="20">
        <f t="shared" si="2"/>
        <v>0.79389194641418692</v>
      </c>
      <c r="G44" s="20">
        <f t="shared" si="2"/>
        <v>0.79673060817193164</v>
      </c>
      <c r="H44" s="20">
        <f t="shared" si="2"/>
        <v>0.79954580673955034</v>
      </c>
      <c r="I44" s="20">
        <f t="shared" si="2"/>
        <v>0.80233745687730762</v>
      </c>
      <c r="J44" s="20">
        <f t="shared" si="2"/>
        <v>0.80510547874819172</v>
      </c>
      <c r="K44" s="20">
        <f t="shared" si="2"/>
        <v>0.80784979789630385</v>
      </c>
      <c r="L44" s="20">
        <f t="shared" si="2"/>
        <v>0.81057034522328786</v>
      </c>
      <c r="M44" s="20">
        <f t="shared" si="2"/>
        <v>0.81326705696282742</v>
      </c>
    </row>
    <row r="45" spans="3:13">
      <c r="C45" s="17">
        <v>0.9</v>
      </c>
      <c r="D45" s="20">
        <f t="shared" si="3"/>
        <v>0.81593987465324047</v>
      </c>
      <c r="E45" s="20">
        <f t="shared" si="2"/>
        <v>0.81858874510820279</v>
      </c>
      <c r="F45" s="20">
        <f t="shared" si="2"/>
        <v>0.82121362038562828</v>
      </c>
      <c r="G45" s="20">
        <f t="shared" si="2"/>
        <v>0.82381445775474216</v>
      </c>
      <c r="H45" s="20">
        <f t="shared" si="2"/>
        <v>0.82639121966137552</v>
      </c>
      <c r="I45" s="20">
        <f t="shared" si="2"/>
        <v>0.82894387369151823</v>
      </c>
      <c r="J45" s="20">
        <f t="shared" si="2"/>
        <v>0.83147239253316219</v>
      </c>
      <c r="K45" s="20">
        <f t="shared" si="2"/>
        <v>0.83397675393647042</v>
      </c>
      <c r="L45" s="20">
        <f t="shared" si="2"/>
        <v>0.83645694067230769</v>
      </c>
      <c r="M45" s="20">
        <f t="shared" si="2"/>
        <v>0.83891294048916909</v>
      </c>
    </row>
    <row r="46" spans="3:13">
      <c r="C46" s="17">
        <v>1</v>
      </c>
      <c r="D46" s="20">
        <f t="shared" si="3"/>
        <v>0.84134474606854304</v>
      </c>
      <c r="E46" s="20">
        <f t="shared" si="2"/>
        <v>0.84375235497874546</v>
      </c>
      <c r="F46" s="20">
        <f t="shared" si="2"/>
        <v>0.84613576962726511</v>
      </c>
      <c r="G46" s="20">
        <f t="shared" si="2"/>
        <v>0.84849499721165633</v>
      </c>
      <c r="H46" s="20">
        <f t="shared" si="2"/>
        <v>0.85083004966901865</v>
      </c>
      <c r="I46" s="20">
        <f t="shared" si="2"/>
        <v>0.85314094362410409</v>
      </c>
      <c r="J46" s="20">
        <f t="shared" si="2"/>
        <v>0.85542770033609039</v>
      </c>
      <c r="K46" s="20">
        <f t="shared" si="2"/>
        <v>0.85769034564406077</v>
      </c>
      <c r="L46" s="20">
        <f t="shared" si="2"/>
        <v>0.85992890991123094</v>
      </c>
      <c r="M46" s="20">
        <f t="shared" si="2"/>
        <v>0.8621434279679645</v>
      </c>
    </row>
    <row r="47" spans="3:13">
      <c r="C47" s="17">
        <v>1.1000000000000001</v>
      </c>
      <c r="D47" s="20">
        <f t="shared" si="3"/>
        <v>0.86433393905361733</v>
      </c>
      <c r="E47" s="20">
        <f t="shared" si="2"/>
        <v>0.86650048675725277</v>
      </c>
      <c r="F47" s="20">
        <f t="shared" si="2"/>
        <v>0.86864311895726931</v>
      </c>
      <c r="G47" s="20">
        <f t="shared" si="2"/>
        <v>0.8707618877599822</v>
      </c>
      <c r="H47" s="20">
        <f t="shared" si="2"/>
        <v>0.87285684943720176</v>
      </c>
      <c r="I47" s="20">
        <f t="shared" si="2"/>
        <v>0.87492806436284987</v>
      </c>
      <c r="J47" s="20">
        <f t="shared" si="2"/>
        <v>0.87697559694865668</v>
      </c>
      <c r="K47" s="20">
        <f t="shared" si="2"/>
        <v>0.87899951557898182</v>
      </c>
      <c r="L47" s="20">
        <f t="shared" si="2"/>
        <v>0.88099989254479938</v>
      </c>
      <c r="M47" s="20">
        <f t="shared" si="2"/>
        <v>0.88297680397689127</v>
      </c>
    </row>
    <row r="48" spans="3:13">
      <c r="C48" s="17">
        <v>1.2</v>
      </c>
      <c r="D48" s="20">
        <f t="shared" si="3"/>
        <v>0.88493032977829178</v>
      </c>
      <c r="E48" s="20">
        <f t="shared" si="2"/>
        <v>0.88686055355602278</v>
      </c>
      <c r="F48" s="20">
        <f t="shared" si="2"/>
        <v>0.88876756255216538</v>
      </c>
      <c r="G48" s="20">
        <f t="shared" si="2"/>
        <v>0.89065144757430814</v>
      </c>
      <c r="H48" s="20">
        <f t="shared" si="2"/>
        <v>0.89251230292541306</v>
      </c>
      <c r="I48" s="20">
        <f t="shared" si="2"/>
        <v>0.89435022633314476</v>
      </c>
      <c r="J48" s="20">
        <f t="shared" si="2"/>
        <v>0.89616531887869966</v>
      </c>
      <c r="K48" s="20">
        <f t="shared" si="2"/>
        <v>0.89795768492518091</v>
      </c>
      <c r="L48" s="20">
        <f t="shared" si="2"/>
        <v>0.89972743204555794</v>
      </c>
      <c r="M48" s="20">
        <f t="shared" si="2"/>
        <v>0.90147467095025213</v>
      </c>
    </row>
  </sheetData>
  <mergeCells count="2">
    <mergeCell ref="E18:H18"/>
    <mergeCell ref="E34:H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6:M46"/>
  <sheetViews>
    <sheetView topLeftCell="A21" zoomScaleNormal="100" workbookViewId="0">
      <selection activeCell="D34" sqref="D34:M46"/>
    </sheetView>
  </sheetViews>
  <sheetFormatPr defaultColWidth="6" defaultRowHeight="15"/>
  <cols>
    <col min="1" max="1" width="2.42578125" style="1" customWidth="1"/>
    <col min="2" max="3" width="6" style="1"/>
    <col min="4" max="4" width="7" style="1" bestFit="1" customWidth="1"/>
    <col min="5" max="13" width="10" style="1" customWidth="1"/>
    <col min="14" max="16384" width="6" style="1"/>
  </cols>
  <sheetData>
    <row r="16" spans="4:13">
      <c r="D16" s="37"/>
      <c r="E16" s="38"/>
      <c r="F16" s="38" t="s">
        <v>27</v>
      </c>
      <c r="G16" s="38"/>
      <c r="H16" s="37"/>
      <c r="I16" s="37"/>
      <c r="J16" s="37"/>
      <c r="K16" s="37"/>
      <c r="L16" s="37"/>
      <c r="M16" s="37"/>
    </row>
    <row r="17" spans="3:13">
      <c r="C17" s="22" t="s">
        <v>0</v>
      </c>
      <c r="D17" s="18">
        <v>0</v>
      </c>
      <c r="E17" s="18">
        <v>0.01</v>
      </c>
      <c r="F17" s="18">
        <v>0.02</v>
      </c>
      <c r="G17" s="18">
        <v>0.03</v>
      </c>
      <c r="H17" s="18">
        <v>0.04</v>
      </c>
      <c r="I17" s="18">
        <v>0.05</v>
      </c>
      <c r="J17" s="18">
        <v>0.06</v>
      </c>
      <c r="K17" s="18">
        <v>7.0000000000000007E-2</v>
      </c>
      <c r="L17" s="18">
        <v>0.08</v>
      </c>
      <c r="M17" s="18">
        <v>0.09</v>
      </c>
    </row>
    <row r="18" spans="3:13">
      <c r="C18" s="17">
        <v>0</v>
      </c>
      <c r="D18" s="4">
        <f>_xlfn.NORM.DIST($C18+D$17,0,1,1)-0.5</f>
        <v>0</v>
      </c>
      <c r="E18" s="4">
        <f t="shared" ref="E18:M30" si="0">_xlfn.NORM.DIST($C18+E$17,0,1,1)-0.5</f>
        <v>3.989356314631598E-3</v>
      </c>
      <c r="F18" s="4">
        <f t="shared" si="0"/>
        <v>7.9783137169020524E-3</v>
      </c>
      <c r="G18" s="4">
        <f t="shared" si="0"/>
        <v>1.1966473414112722E-2</v>
      </c>
      <c r="H18" s="4">
        <f t="shared" si="0"/>
        <v>1.5953436852830682E-2</v>
      </c>
      <c r="I18" s="4">
        <f t="shared" si="0"/>
        <v>1.9938805838372486E-2</v>
      </c>
      <c r="J18" s="4">
        <f t="shared" si="0"/>
        <v>2.3922182654106838E-2</v>
      </c>
      <c r="K18" s="4">
        <f t="shared" si="0"/>
        <v>2.7903170180521131E-2</v>
      </c>
      <c r="L18" s="4">
        <f t="shared" si="0"/>
        <v>3.1881372013987441E-2</v>
      </c>
      <c r="M18" s="4">
        <f t="shared" si="0"/>
        <v>3.5856392585172037E-2</v>
      </c>
    </row>
    <row r="19" spans="3:13">
      <c r="C19" s="17">
        <v>0.1</v>
      </c>
      <c r="D19" s="4">
        <f t="shared" ref="D19:D30" si="1">_xlfn.NORM.DIST($C19+D$17,0,1,1)-0.5</f>
        <v>3.9827837277028988E-2</v>
      </c>
      <c r="E19" s="4">
        <f t="shared" si="0"/>
        <v>4.3795312542316722E-2</v>
      </c>
      <c r="F19" s="4">
        <f t="shared" si="0"/>
        <v>4.7758426020583888E-2</v>
      </c>
      <c r="G19" s="4">
        <f t="shared" si="0"/>
        <v>5.1716786654561142E-2</v>
      </c>
      <c r="H19" s="4">
        <f t="shared" si="0"/>
        <v>5.5670004805906448E-2</v>
      </c>
      <c r="I19" s="4">
        <f t="shared" si="0"/>
        <v>5.9617692370242503E-2</v>
      </c>
      <c r="J19" s="4">
        <f t="shared" si="0"/>
        <v>6.3559462891432883E-2</v>
      </c>
      <c r="K19" s="4">
        <f t="shared" si="0"/>
        <v>6.7494931675038394E-2</v>
      </c>
      <c r="L19" s="4">
        <f t="shared" si="0"/>
        <v>7.1423715900900797E-2</v>
      </c>
      <c r="M19" s="4">
        <f t="shared" si="0"/>
        <v>7.5345434734795491E-2</v>
      </c>
    </row>
    <row r="20" spans="3:13">
      <c r="C20" s="17">
        <v>0.2</v>
      </c>
      <c r="D20" s="4">
        <f t="shared" si="1"/>
        <v>7.9259709439102988E-2</v>
      </c>
      <c r="E20" s="4">
        <f t="shared" si="0"/>
        <v>8.3166163482442323E-2</v>
      </c>
      <c r="F20" s="4">
        <f t="shared" si="0"/>
        <v>8.7064422648214679E-2</v>
      </c>
      <c r="G20" s="4">
        <f t="shared" si="0"/>
        <v>9.0954115142005909E-2</v>
      </c>
      <c r="H20" s="4">
        <f t="shared" si="0"/>
        <v>9.4834871697795808E-2</v>
      </c>
      <c r="I20" s="4">
        <f t="shared" si="0"/>
        <v>9.8706325682923701E-2</v>
      </c>
      <c r="J20" s="4">
        <f t="shared" si="0"/>
        <v>0.10256811320176051</v>
      </c>
      <c r="K20" s="4">
        <f t="shared" si="0"/>
        <v>0.10641987319803947</v>
      </c>
      <c r="L20" s="4">
        <f t="shared" si="0"/>
        <v>0.11026124755579725</v>
      </c>
      <c r="M20" s="4">
        <f t="shared" si="0"/>
        <v>0.11409188119887737</v>
      </c>
    </row>
    <row r="21" spans="3:13">
      <c r="C21" s="17">
        <v>0.3</v>
      </c>
      <c r="D21" s="4">
        <f t="shared" si="1"/>
        <v>0.11791142218895267</v>
      </c>
      <c r="E21" s="4">
        <f t="shared" si="0"/>
        <v>0.12171952182201928</v>
      </c>
      <c r="F21" s="4">
        <f t="shared" si="0"/>
        <v>0.12551583472332006</v>
      </c>
      <c r="G21" s="4">
        <f t="shared" si="0"/>
        <v>0.12930001894065346</v>
      </c>
      <c r="H21" s="4">
        <f t="shared" si="0"/>
        <v>0.13307173603602807</v>
      </c>
      <c r="I21" s="4">
        <f t="shared" si="0"/>
        <v>0.1368306511756191</v>
      </c>
      <c r="J21" s="4">
        <f t="shared" si="0"/>
        <v>0.14057643321799129</v>
      </c>
      <c r="K21" s="4">
        <f t="shared" si="0"/>
        <v>0.14430875480054683</v>
      </c>
      <c r="L21" s="4">
        <f t="shared" si="0"/>
        <v>0.14802729242416279</v>
      </c>
      <c r="M21" s="4">
        <f t="shared" si="0"/>
        <v>0.15173172653598244</v>
      </c>
    </row>
    <row r="22" spans="3:13">
      <c r="C22" s="17">
        <v>0.4</v>
      </c>
      <c r="D22" s="4">
        <f t="shared" si="1"/>
        <v>0.15542174161032429</v>
      </c>
      <c r="E22" s="4">
        <f t="shared" si="0"/>
        <v>0.15909702622767741</v>
      </c>
      <c r="F22" s="4">
        <f t="shared" si="0"/>
        <v>0.16275727315175059</v>
      </c>
      <c r="G22" s="4">
        <f t="shared" si="0"/>
        <v>0.16640217940454238</v>
      </c>
      <c r="H22" s="4">
        <f t="shared" si="0"/>
        <v>0.17003144633940637</v>
      </c>
      <c r="I22" s="4">
        <f t="shared" si="0"/>
        <v>0.17364477971208003</v>
      </c>
      <c r="J22" s="4">
        <f t="shared" si="0"/>
        <v>0.17724188974965227</v>
      </c>
      <c r="K22" s="4">
        <f t="shared" si="0"/>
        <v>0.1808224912174442</v>
      </c>
      <c r="L22" s="4">
        <f t="shared" si="0"/>
        <v>0.18438630348377749</v>
      </c>
      <c r="M22" s="4">
        <f t="shared" si="0"/>
        <v>0.18793305058260945</v>
      </c>
    </row>
    <row r="23" spans="3:13">
      <c r="C23" s="17">
        <v>0.5</v>
      </c>
      <c r="D23" s="4">
        <f t="shared" si="1"/>
        <v>0.19146246127401312</v>
      </c>
      <c r="E23" s="4">
        <f t="shared" si="0"/>
        <v>0.19497426910248061</v>
      </c>
      <c r="F23" s="4">
        <f t="shared" si="0"/>
        <v>0.19846821245303381</v>
      </c>
      <c r="G23" s="4">
        <f t="shared" si="0"/>
        <v>0.20194403460512356</v>
      </c>
      <c r="H23" s="4">
        <f t="shared" si="0"/>
        <v>0.20540148378430201</v>
      </c>
      <c r="I23" s="4">
        <f t="shared" si="0"/>
        <v>0.20884031321165364</v>
      </c>
      <c r="J23" s="4">
        <f t="shared" si="0"/>
        <v>0.21226028115097295</v>
      </c>
      <c r="K23" s="4">
        <f t="shared" si="0"/>
        <v>0.21566115095367588</v>
      </c>
      <c r="L23" s="4">
        <f t="shared" si="0"/>
        <v>0.2190426911014357</v>
      </c>
      <c r="M23" s="4">
        <f t="shared" si="0"/>
        <v>0.22240467524653507</v>
      </c>
    </row>
    <row r="24" spans="3:13">
      <c r="C24" s="17">
        <v>0.6</v>
      </c>
      <c r="D24" s="4">
        <f t="shared" si="1"/>
        <v>0.22574688224992645</v>
      </c>
      <c r="E24" s="4">
        <f t="shared" si="0"/>
        <v>0.22906909621699434</v>
      </c>
      <c r="F24" s="4">
        <f t="shared" si="0"/>
        <v>0.232371106531017</v>
      </c>
      <c r="G24" s="4">
        <f t="shared" si="0"/>
        <v>0.23565270788432247</v>
      </c>
      <c r="H24" s="4">
        <f t="shared" si="0"/>
        <v>0.23891370030713843</v>
      </c>
      <c r="I24" s="4">
        <f t="shared" si="0"/>
        <v>0.24215388919413527</v>
      </c>
      <c r="J24" s="4">
        <f t="shared" si="0"/>
        <v>0.24537308532866386</v>
      </c>
      <c r="K24" s="4">
        <f t="shared" si="0"/>
        <v>0.24857110490468992</v>
      </c>
      <c r="L24" s="4">
        <f t="shared" si="0"/>
        <v>0.25174776954642952</v>
      </c>
      <c r="M24" s="4">
        <f t="shared" si="0"/>
        <v>0.25490290632569057</v>
      </c>
    </row>
    <row r="25" spans="3:13">
      <c r="C25" s="17">
        <v>0.7</v>
      </c>
      <c r="D25" s="4">
        <f t="shared" si="1"/>
        <v>0.25803634777692697</v>
      </c>
      <c r="E25" s="4">
        <f t="shared" si="0"/>
        <v>0.26114793191001329</v>
      </c>
      <c r="F25" s="4">
        <f t="shared" si="0"/>
        <v>0.26423750222074882</v>
      </c>
      <c r="G25" s="4">
        <f t="shared" si="0"/>
        <v>0.26730490769910253</v>
      </c>
      <c r="H25" s="4">
        <f t="shared" si="0"/>
        <v>0.27035000283520938</v>
      </c>
      <c r="I25" s="4">
        <f t="shared" si="0"/>
        <v>0.27337264762313174</v>
      </c>
      <c r="J25" s="4">
        <f t="shared" si="0"/>
        <v>0.27637270756240062</v>
      </c>
      <c r="K25" s="4">
        <f t="shared" si="0"/>
        <v>0.27935005365735044</v>
      </c>
      <c r="L25" s="4">
        <f t="shared" si="0"/>
        <v>0.28230456241426682</v>
      </c>
      <c r="M25" s="4">
        <f t="shared" si="0"/>
        <v>0.28523611583636277</v>
      </c>
    </row>
    <row r="26" spans="3:13">
      <c r="C26" s="17">
        <v>0.8</v>
      </c>
      <c r="D26" s="4">
        <f t="shared" si="1"/>
        <v>0.28814460141660336</v>
      </c>
      <c r="E26" s="4">
        <f t="shared" si="0"/>
        <v>0.29102991212839835</v>
      </c>
      <c r="F26" s="4">
        <f t="shared" si="0"/>
        <v>0.29389194641418692</v>
      </c>
      <c r="G26" s="4">
        <f t="shared" si="0"/>
        <v>0.29673060817193164</v>
      </c>
      <c r="H26" s="4">
        <f t="shared" si="0"/>
        <v>0.29954580673955034</v>
      </c>
      <c r="I26" s="4">
        <f t="shared" si="0"/>
        <v>0.30233745687730762</v>
      </c>
      <c r="J26" s="4">
        <f t="shared" si="0"/>
        <v>0.30510547874819172</v>
      </c>
      <c r="K26" s="4">
        <f t="shared" si="0"/>
        <v>0.30784979789630385</v>
      </c>
      <c r="L26" s="4">
        <f t="shared" si="0"/>
        <v>0.31057034522328786</v>
      </c>
      <c r="M26" s="4">
        <f t="shared" si="0"/>
        <v>0.31326705696282742</v>
      </c>
    </row>
    <row r="27" spans="3:13">
      <c r="C27" s="17">
        <v>0.9</v>
      </c>
      <c r="D27" s="4">
        <f t="shared" si="1"/>
        <v>0.31593987465324047</v>
      </c>
      <c r="E27" s="4">
        <f t="shared" si="0"/>
        <v>0.31858874510820279</v>
      </c>
      <c r="F27" s="4">
        <f t="shared" si="0"/>
        <v>0.32121362038562828</v>
      </c>
      <c r="G27" s="4">
        <f t="shared" si="0"/>
        <v>0.32381445775474216</v>
      </c>
      <c r="H27" s="4">
        <f t="shared" si="0"/>
        <v>0.32639121966137552</v>
      </c>
      <c r="I27" s="4">
        <f t="shared" si="0"/>
        <v>0.32894387369151823</v>
      </c>
      <c r="J27" s="4">
        <f t="shared" si="0"/>
        <v>0.33147239253316219</v>
      </c>
      <c r="K27" s="4">
        <f t="shared" si="0"/>
        <v>0.33397675393647042</v>
      </c>
      <c r="L27" s="4">
        <f t="shared" si="0"/>
        <v>0.33645694067230769</v>
      </c>
      <c r="M27" s="4">
        <f t="shared" si="0"/>
        <v>0.33891294048916909</v>
      </c>
    </row>
    <row r="28" spans="3:13">
      <c r="C28" s="17">
        <v>1</v>
      </c>
      <c r="D28" s="4">
        <f t="shared" si="1"/>
        <v>0.34134474606854304</v>
      </c>
      <c r="E28" s="4">
        <f t="shared" si="0"/>
        <v>0.34375235497874546</v>
      </c>
      <c r="F28" s="4">
        <f t="shared" si="0"/>
        <v>0.34613576962726511</v>
      </c>
      <c r="G28" s="4">
        <f t="shared" si="0"/>
        <v>0.34849499721165633</v>
      </c>
      <c r="H28" s="4">
        <f t="shared" si="0"/>
        <v>0.35083004966901865</v>
      </c>
      <c r="I28" s="4">
        <f t="shared" si="0"/>
        <v>0.35314094362410409</v>
      </c>
      <c r="J28" s="4">
        <f t="shared" si="0"/>
        <v>0.35542770033609039</v>
      </c>
      <c r="K28" s="4">
        <f t="shared" si="0"/>
        <v>0.35769034564406077</v>
      </c>
      <c r="L28" s="4">
        <f t="shared" si="0"/>
        <v>0.35992890991123094</v>
      </c>
      <c r="M28" s="4">
        <f t="shared" si="0"/>
        <v>0.3621434279679645</v>
      </c>
    </row>
    <row r="29" spans="3:13">
      <c r="C29" s="17">
        <v>1.1000000000000001</v>
      </c>
      <c r="D29" s="4">
        <f t="shared" si="1"/>
        <v>0.36433393905361733</v>
      </c>
      <c r="E29" s="4">
        <f t="shared" si="0"/>
        <v>0.36650048675725277</v>
      </c>
      <c r="F29" s="4">
        <f t="shared" si="0"/>
        <v>0.36864311895726931</v>
      </c>
      <c r="G29" s="4">
        <f t="shared" si="0"/>
        <v>0.3707618877599822</v>
      </c>
      <c r="H29" s="4">
        <f t="shared" si="0"/>
        <v>0.37285684943720176</v>
      </c>
      <c r="I29" s="4">
        <f t="shared" si="0"/>
        <v>0.37492806436284987</v>
      </c>
      <c r="J29" s="4">
        <f t="shared" si="0"/>
        <v>0.37697559694865668</v>
      </c>
      <c r="K29" s="4">
        <f t="shared" si="0"/>
        <v>0.37899951557898182</v>
      </c>
      <c r="L29" s="4">
        <f t="shared" si="0"/>
        <v>0.38099989254479938</v>
      </c>
      <c r="M29" s="4">
        <f t="shared" si="0"/>
        <v>0.38297680397689127</v>
      </c>
    </row>
    <row r="30" spans="3:13">
      <c r="C30" s="17">
        <v>1.2</v>
      </c>
      <c r="D30" s="4">
        <f t="shared" si="1"/>
        <v>0.38493032977829178</v>
      </c>
      <c r="E30" s="4">
        <f t="shared" si="0"/>
        <v>0.38686055355602278</v>
      </c>
      <c r="F30" s="4">
        <f t="shared" si="0"/>
        <v>0.38876756255216538</v>
      </c>
      <c r="G30" s="4">
        <f t="shared" si="0"/>
        <v>0.39065144757430814</v>
      </c>
      <c r="H30" s="4">
        <f t="shared" si="0"/>
        <v>0.39251230292541306</v>
      </c>
      <c r="I30" s="4">
        <f t="shared" si="0"/>
        <v>0.39435022633314476</v>
      </c>
      <c r="J30" s="4">
        <f t="shared" si="0"/>
        <v>0.39616531887869966</v>
      </c>
      <c r="K30" s="4">
        <f t="shared" si="0"/>
        <v>0.39795768492518091</v>
      </c>
      <c r="L30" s="4">
        <f t="shared" si="0"/>
        <v>0.39972743204555794</v>
      </c>
      <c r="M30" s="4">
        <f t="shared" si="0"/>
        <v>0.40147467095025213</v>
      </c>
    </row>
    <row r="32" spans="3:13">
      <c r="E32" s="38"/>
      <c r="F32" s="38" t="s">
        <v>28</v>
      </c>
      <c r="G32" s="38"/>
    </row>
    <row r="33" spans="3:13">
      <c r="C33" s="22" t="s">
        <v>0</v>
      </c>
      <c r="D33" s="17">
        <v>0</v>
      </c>
      <c r="E33" s="17">
        <v>0.01</v>
      </c>
      <c r="F33" s="17">
        <v>0.02</v>
      </c>
      <c r="G33" s="17">
        <v>0.03</v>
      </c>
      <c r="H33" s="17">
        <v>0.04</v>
      </c>
      <c r="I33" s="17">
        <v>0.05</v>
      </c>
      <c r="J33" s="17">
        <v>0.06</v>
      </c>
      <c r="K33" s="17">
        <v>7.0000000000000007E-2</v>
      </c>
      <c r="L33" s="17">
        <v>0.08</v>
      </c>
      <c r="M33" s="17">
        <v>0.09</v>
      </c>
    </row>
    <row r="34" spans="3:13">
      <c r="C34" s="17">
        <v>0</v>
      </c>
      <c r="D34" s="4">
        <f>_xlfn.NORM.S.DIST($C34+D$33,1)-0.5</f>
        <v>0</v>
      </c>
      <c r="E34" s="4">
        <f t="shared" ref="E34:M46" si="2">_xlfn.NORM.S.DIST($C34+E$33,1)-0.5</f>
        <v>3.989356314631598E-3</v>
      </c>
      <c r="F34" s="4">
        <f t="shared" si="2"/>
        <v>7.9783137169020524E-3</v>
      </c>
      <c r="G34" s="4">
        <f t="shared" si="2"/>
        <v>1.1966473414112722E-2</v>
      </c>
      <c r="H34" s="4">
        <f t="shared" si="2"/>
        <v>1.5953436852830682E-2</v>
      </c>
      <c r="I34" s="4">
        <f t="shared" si="2"/>
        <v>1.9938805838372486E-2</v>
      </c>
      <c r="J34" s="4">
        <f t="shared" si="2"/>
        <v>2.3922182654106838E-2</v>
      </c>
      <c r="K34" s="4">
        <f t="shared" si="2"/>
        <v>2.7903170180521131E-2</v>
      </c>
      <c r="L34" s="4">
        <f t="shared" si="2"/>
        <v>3.1881372013987441E-2</v>
      </c>
      <c r="M34" s="4">
        <f t="shared" si="2"/>
        <v>3.5856392585172037E-2</v>
      </c>
    </row>
    <row r="35" spans="3:13">
      <c r="C35" s="17">
        <v>0.1</v>
      </c>
      <c r="D35" s="4">
        <f t="shared" ref="D35:D46" si="3">_xlfn.NORM.S.DIST($C35+D$33,1)-0.5</f>
        <v>3.9827837277028988E-2</v>
      </c>
      <c r="E35" s="4">
        <f t="shared" si="2"/>
        <v>4.3795312542316722E-2</v>
      </c>
      <c r="F35" s="4">
        <f t="shared" si="2"/>
        <v>4.7758426020583888E-2</v>
      </c>
      <c r="G35" s="4">
        <f t="shared" si="2"/>
        <v>5.1716786654561142E-2</v>
      </c>
      <c r="H35" s="4">
        <f t="shared" si="2"/>
        <v>5.5670004805906448E-2</v>
      </c>
      <c r="I35" s="4">
        <f t="shared" si="2"/>
        <v>5.9617692370242503E-2</v>
      </c>
      <c r="J35" s="4">
        <f t="shared" si="2"/>
        <v>6.3559462891432883E-2</v>
      </c>
      <c r="K35" s="4">
        <f t="shared" si="2"/>
        <v>6.7494931675038394E-2</v>
      </c>
      <c r="L35" s="4">
        <f t="shared" si="2"/>
        <v>7.1423715900900797E-2</v>
      </c>
      <c r="M35" s="4">
        <f t="shared" si="2"/>
        <v>7.5345434734795491E-2</v>
      </c>
    </row>
    <row r="36" spans="3:13">
      <c r="C36" s="17">
        <v>0.2</v>
      </c>
      <c r="D36" s="4">
        <f t="shared" si="3"/>
        <v>7.9259709439102988E-2</v>
      </c>
      <c r="E36" s="4">
        <f t="shared" si="2"/>
        <v>8.3166163482442323E-2</v>
      </c>
      <c r="F36" s="4">
        <f t="shared" si="2"/>
        <v>8.7064422648214679E-2</v>
      </c>
      <c r="G36" s="4">
        <f t="shared" si="2"/>
        <v>9.0954115142005909E-2</v>
      </c>
      <c r="H36" s="4">
        <f t="shared" si="2"/>
        <v>9.4834871697795808E-2</v>
      </c>
      <c r="I36" s="4">
        <f t="shared" si="2"/>
        <v>9.8706325682923701E-2</v>
      </c>
      <c r="J36" s="4">
        <f t="shared" si="2"/>
        <v>0.10256811320176051</v>
      </c>
      <c r="K36" s="4">
        <f t="shared" si="2"/>
        <v>0.10641987319803947</v>
      </c>
      <c r="L36" s="4">
        <f t="shared" si="2"/>
        <v>0.11026124755579725</v>
      </c>
      <c r="M36" s="4">
        <f t="shared" si="2"/>
        <v>0.11409188119887737</v>
      </c>
    </row>
    <row r="37" spans="3:13">
      <c r="C37" s="17">
        <v>0.3</v>
      </c>
      <c r="D37" s="4">
        <f t="shared" si="3"/>
        <v>0.11791142218895267</v>
      </c>
      <c r="E37" s="4">
        <f t="shared" si="2"/>
        <v>0.12171952182201928</v>
      </c>
      <c r="F37" s="4">
        <f t="shared" si="2"/>
        <v>0.12551583472332006</v>
      </c>
      <c r="G37" s="4">
        <f t="shared" si="2"/>
        <v>0.12930001894065346</v>
      </c>
      <c r="H37" s="4">
        <f t="shared" si="2"/>
        <v>0.13307173603602807</v>
      </c>
      <c r="I37" s="4">
        <f t="shared" si="2"/>
        <v>0.1368306511756191</v>
      </c>
      <c r="J37" s="4">
        <f t="shared" si="2"/>
        <v>0.14057643321799129</v>
      </c>
      <c r="K37" s="4">
        <f t="shared" si="2"/>
        <v>0.14430875480054683</v>
      </c>
      <c r="L37" s="4">
        <f t="shared" si="2"/>
        <v>0.14802729242416279</v>
      </c>
      <c r="M37" s="4">
        <f t="shared" si="2"/>
        <v>0.15173172653598244</v>
      </c>
    </row>
    <row r="38" spans="3:13">
      <c r="C38" s="17">
        <v>0.4</v>
      </c>
      <c r="D38" s="4">
        <f t="shared" si="3"/>
        <v>0.15542174161032429</v>
      </c>
      <c r="E38" s="4">
        <f t="shared" si="2"/>
        <v>0.15909702622767741</v>
      </c>
      <c r="F38" s="4">
        <f t="shared" si="2"/>
        <v>0.16275727315175059</v>
      </c>
      <c r="G38" s="4">
        <f t="shared" si="2"/>
        <v>0.16640217940454238</v>
      </c>
      <c r="H38" s="4">
        <f t="shared" si="2"/>
        <v>0.17003144633940637</v>
      </c>
      <c r="I38" s="4">
        <f t="shared" si="2"/>
        <v>0.17364477971208003</v>
      </c>
      <c r="J38" s="4">
        <f t="shared" si="2"/>
        <v>0.17724188974965227</v>
      </c>
      <c r="K38" s="4">
        <f t="shared" si="2"/>
        <v>0.1808224912174442</v>
      </c>
      <c r="L38" s="4">
        <f t="shared" si="2"/>
        <v>0.18438630348377749</v>
      </c>
      <c r="M38" s="4">
        <f t="shared" si="2"/>
        <v>0.18793305058260945</v>
      </c>
    </row>
    <row r="39" spans="3:13">
      <c r="C39" s="17">
        <v>0.5</v>
      </c>
      <c r="D39" s="4">
        <f t="shared" si="3"/>
        <v>0.19146246127401312</v>
      </c>
      <c r="E39" s="4">
        <f t="shared" si="2"/>
        <v>0.19497426910248061</v>
      </c>
      <c r="F39" s="4">
        <f t="shared" si="2"/>
        <v>0.19846821245303381</v>
      </c>
      <c r="G39" s="4">
        <f t="shared" si="2"/>
        <v>0.20194403460512356</v>
      </c>
      <c r="H39" s="4">
        <f t="shared" si="2"/>
        <v>0.20540148378430201</v>
      </c>
      <c r="I39" s="4">
        <f t="shared" si="2"/>
        <v>0.20884031321165364</v>
      </c>
      <c r="J39" s="4">
        <f t="shared" si="2"/>
        <v>0.21226028115097295</v>
      </c>
      <c r="K39" s="4">
        <f t="shared" si="2"/>
        <v>0.21566115095367588</v>
      </c>
      <c r="L39" s="4">
        <f t="shared" si="2"/>
        <v>0.2190426911014357</v>
      </c>
      <c r="M39" s="4">
        <f t="shared" si="2"/>
        <v>0.22240467524653507</v>
      </c>
    </row>
    <row r="40" spans="3:13">
      <c r="C40" s="17">
        <v>0.6</v>
      </c>
      <c r="D40" s="4">
        <f t="shared" si="3"/>
        <v>0.22574688224992645</v>
      </c>
      <c r="E40" s="4">
        <f t="shared" si="2"/>
        <v>0.22906909621699434</v>
      </c>
      <c r="F40" s="4">
        <f t="shared" si="2"/>
        <v>0.232371106531017</v>
      </c>
      <c r="G40" s="4">
        <f t="shared" si="2"/>
        <v>0.23565270788432247</v>
      </c>
      <c r="H40" s="4">
        <f t="shared" si="2"/>
        <v>0.23891370030713843</v>
      </c>
      <c r="I40" s="4">
        <f t="shared" si="2"/>
        <v>0.24215388919413527</v>
      </c>
      <c r="J40" s="4">
        <f t="shared" si="2"/>
        <v>0.24537308532866386</v>
      </c>
      <c r="K40" s="4">
        <f t="shared" si="2"/>
        <v>0.24857110490468992</v>
      </c>
      <c r="L40" s="4">
        <f t="shared" si="2"/>
        <v>0.25174776954642952</v>
      </c>
      <c r="M40" s="4">
        <f t="shared" si="2"/>
        <v>0.25490290632569057</v>
      </c>
    </row>
    <row r="41" spans="3:13">
      <c r="C41" s="17">
        <v>0.7</v>
      </c>
      <c r="D41" s="4">
        <f t="shared" si="3"/>
        <v>0.25803634777692697</v>
      </c>
      <c r="E41" s="4">
        <f t="shared" si="2"/>
        <v>0.26114793191001329</v>
      </c>
      <c r="F41" s="4">
        <f t="shared" si="2"/>
        <v>0.26423750222074882</v>
      </c>
      <c r="G41" s="4">
        <f t="shared" si="2"/>
        <v>0.26730490769910253</v>
      </c>
      <c r="H41" s="4">
        <f t="shared" si="2"/>
        <v>0.27035000283520938</v>
      </c>
      <c r="I41" s="4">
        <f t="shared" si="2"/>
        <v>0.27337264762313174</v>
      </c>
      <c r="J41" s="4">
        <f t="shared" si="2"/>
        <v>0.27637270756240062</v>
      </c>
      <c r="K41" s="4">
        <f t="shared" si="2"/>
        <v>0.27935005365735044</v>
      </c>
      <c r="L41" s="4">
        <f t="shared" si="2"/>
        <v>0.28230456241426682</v>
      </c>
      <c r="M41" s="4">
        <f t="shared" si="2"/>
        <v>0.28523611583636277</v>
      </c>
    </row>
    <row r="42" spans="3:13">
      <c r="C42" s="17">
        <v>0.8</v>
      </c>
      <c r="D42" s="4">
        <f t="shared" si="3"/>
        <v>0.28814460141660336</v>
      </c>
      <c r="E42" s="4">
        <f t="shared" si="2"/>
        <v>0.29102991212839835</v>
      </c>
      <c r="F42" s="4">
        <f t="shared" si="2"/>
        <v>0.29389194641418692</v>
      </c>
      <c r="G42" s="4">
        <f t="shared" si="2"/>
        <v>0.29673060817193164</v>
      </c>
      <c r="H42" s="4">
        <f t="shared" si="2"/>
        <v>0.29954580673955034</v>
      </c>
      <c r="I42" s="4">
        <f t="shared" si="2"/>
        <v>0.30233745687730762</v>
      </c>
      <c r="J42" s="4">
        <f t="shared" si="2"/>
        <v>0.30510547874819172</v>
      </c>
      <c r="K42" s="4">
        <f t="shared" si="2"/>
        <v>0.30784979789630385</v>
      </c>
      <c r="L42" s="4">
        <f t="shared" si="2"/>
        <v>0.31057034522328786</v>
      </c>
      <c r="M42" s="4">
        <f t="shared" si="2"/>
        <v>0.31326705696282742</v>
      </c>
    </row>
    <row r="43" spans="3:13">
      <c r="C43" s="17">
        <v>0.9</v>
      </c>
      <c r="D43" s="4">
        <f t="shared" si="3"/>
        <v>0.31593987465324047</v>
      </c>
      <c r="E43" s="4">
        <f t="shared" si="2"/>
        <v>0.31858874510820279</v>
      </c>
      <c r="F43" s="4">
        <f t="shared" si="2"/>
        <v>0.32121362038562828</v>
      </c>
      <c r="G43" s="4">
        <f t="shared" si="2"/>
        <v>0.32381445775474216</v>
      </c>
      <c r="H43" s="4">
        <f t="shared" si="2"/>
        <v>0.32639121966137552</v>
      </c>
      <c r="I43" s="4">
        <f t="shared" si="2"/>
        <v>0.32894387369151823</v>
      </c>
      <c r="J43" s="4">
        <f t="shared" si="2"/>
        <v>0.33147239253316219</v>
      </c>
      <c r="K43" s="4">
        <f t="shared" si="2"/>
        <v>0.33397675393647042</v>
      </c>
      <c r="L43" s="4">
        <f t="shared" si="2"/>
        <v>0.33645694067230769</v>
      </c>
      <c r="M43" s="4">
        <f t="shared" si="2"/>
        <v>0.33891294048916909</v>
      </c>
    </row>
    <row r="44" spans="3:13">
      <c r="C44" s="17">
        <v>1</v>
      </c>
      <c r="D44" s="4">
        <f t="shared" si="3"/>
        <v>0.34134474606854304</v>
      </c>
      <c r="E44" s="4">
        <f t="shared" si="2"/>
        <v>0.34375235497874546</v>
      </c>
      <c r="F44" s="4">
        <f t="shared" si="2"/>
        <v>0.34613576962726511</v>
      </c>
      <c r="G44" s="4">
        <f t="shared" si="2"/>
        <v>0.34849499721165633</v>
      </c>
      <c r="H44" s="4">
        <f t="shared" si="2"/>
        <v>0.35083004966901865</v>
      </c>
      <c r="I44" s="4">
        <f t="shared" si="2"/>
        <v>0.35314094362410409</v>
      </c>
      <c r="J44" s="4">
        <f t="shared" si="2"/>
        <v>0.35542770033609039</v>
      </c>
      <c r="K44" s="4">
        <f t="shared" si="2"/>
        <v>0.35769034564406077</v>
      </c>
      <c r="L44" s="4">
        <f t="shared" si="2"/>
        <v>0.35992890991123094</v>
      </c>
      <c r="M44" s="4">
        <f t="shared" si="2"/>
        <v>0.3621434279679645</v>
      </c>
    </row>
    <row r="45" spans="3:13">
      <c r="C45" s="17">
        <v>1.1000000000000001</v>
      </c>
      <c r="D45" s="4">
        <f t="shared" si="3"/>
        <v>0.36433393905361733</v>
      </c>
      <c r="E45" s="4">
        <f t="shared" si="2"/>
        <v>0.36650048675725277</v>
      </c>
      <c r="F45" s="4">
        <f t="shared" si="2"/>
        <v>0.36864311895726931</v>
      </c>
      <c r="G45" s="4">
        <f t="shared" si="2"/>
        <v>0.3707618877599822</v>
      </c>
      <c r="H45" s="4">
        <f t="shared" si="2"/>
        <v>0.37285684943720176</v>
      </c>
      <c r="I45" s="4">
        <f t="shared" si="2"/>
        <v>0.37492806436284987</v>
      </c>
      <c r="J45" s="4">
        <f t="shared" si="2"/>
        <v>0.37697559694865668</v>
      </c>
      <c r="K45" s="4">
        <f t="shared" si="2"/>
        <v>0.37899951557898182</v>
      </c>
      <c r="L45" s="4">
        <f t="shared" si="2"/>
        <v>0.38099989254479938</v>
      </c>
      <c r="M45" s="4">
        <f t="shared" si="2"/>
        <v>0.38297680397689127</v>
      </c>
    </row>
    <row r="46" spans="3:13">
      <c r="C46" s="17">
        <v>1.2</v>
      </c>
      <c r="D46" s="4">
        <f t="shared" si="3"/>
        <v>0.38493032977829178</v>
      </c>
      <c r="E46" s="4">
        <f t="shared" si="2"/>
        <v>0.38686055355602278</v>
      </c>
      <c r="F46" s="4">
        <f t="shared" si="2"/>
        <v>0.38876756255216538</v>
      </c>
      <c r="G46" s="4">
        <f t="shared" si="2"/>
        <v>0.39065144757430814</v>
      </c>
      <c r="H46" s="4">
        <f t="shared" si="2"/>
        <v>0.39251230292541306</v>
      </c>
      <c r="I46" s="4">
        <f t="shared" si="2"/>
        <v>0.39435022633314476</v>
      </c>
      <c r="J46" s="4">
        <f t="shared" si="2"/>
        <v>0.39616531887869966</v>
      </c>
      <c r="K46" s="4">
        <f t="shared" si="2"/>
        <v>0.39795768492518091</v>
      </c>
      <c r="L46" s="4">
        <f t="shared" si="2"/>
        <v>0.39972743204555794</v>
      </c>
      <c r="M46" s="4">
        <f t="shared" si="2"/>
        <v>0.40147467095025213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7:M40"/>
  <sheetViews>
    <sheetView tabSelected="1" topLeftCell="A25" zoomScale="110" zoomScaleNormal="110" workbookViewId="0">
      <selection activeCell="E34" sqref="E34"/>
    </sheetView>
  </sheetViews>
  <sheetFormatPr defaultColWidth="6" defaultRowHeight="15"/>
  <cols>
    <col min="1" max="1" width="2.42578125" style="1" customWidth="1"/>
    <col min="2" max="2" width="6" style="1"/>
    <col min="3" max="3" width="17.28515625" style="1" customWidth="1"/>
    <col min="4" max="4" width="6" style="1"/>
    <col min="5" max="5" width="7.42578125" style="1" bestFit="1" customWidth="1"/>
    <col min="6" max="6" width="6" style="1"/>
    <col min="7" max="7" width="12.28515625" style="1" customWidth="1"/>
    <col min="8" max="16384" width="6" style="1"/>
  </cols>
  <sheetData>
    <row r="17" spans="3:1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>
      <c r="C18" s="48" t="s">
        <v>30</v>
      </c>
      <c r="D18" s="48"/>
      <c r="E18" s="48"/>
    </row>
    <row r="19" spans="3:13" ht="46.9" customHeight="1">
      <c r="C19" s="11" t="s">
        <v>2</v>
      </c>
      <c r="D19" s="7"/>
      <c r="E19" s="8" t="s">
        <v>1</v>
      </c>
    </row>
    <row r="20" spans="3:13" ht="18.75">
      <c r="C20" s="6">
        <v>0.5</v>
      </c>
      <c r="D20" s="3"/>
      <c r="E20" s="21">
        <f>_xlfn.NORM.INV(C20,0,1)</f>
        <v>0</v>
      </c>
    </row>
    <row r="21" spans="3:13" ht="18.75">
      <c r="C21" s="6">
        <v>0.504</v>
      </c>
      <c r="D21" s="3"/>
      <c r="E21" s="21">
        <f t="shared" ref="E21:E30" si="0">_xlfn.NORM.INV(C21,0,1)</f>
        <v>1.0026681100274763E-2</v>
      </c>
    </row>
    <row r="22" spans="3:13" ht="18.75">
      <c r="C22" s="6">
        <v>0.53590000000000004</v>
      </c>
      <c r="D22" s="3"/>
      <c r="E22" s="21">
        <f t="shared" si="0"/>
        <v>9.0109751714619712E-2</v>
      </c>
    </row>
    <row r="23" spans="3:13" ht="18.75">
      <c r="C23" s="6">
        <v>0.6179</v>
      </c>
      <c r="D23" s="3"/>
      <c r="E23" s="21">
        <f t="shared" si="0"/>
        <v>0.29997005112072511</v>
      </c>
    </row>
    <row r="24" spans="3:13" ht="18.75">
      <c r="C24" s="6">
        <v>0.87490000000000001</v>
      </c>
      <c r="D24" s="3"/>
      <c r="E24" s="21">
        <f t="shared" si="0"/>
        <v>1.149863733745208</v>
      </c>
    </row>
    <row r="25" spans="3:13" ht="18.75">
      <c r="C25" s="6">
        <v>0.99360000000000004</v>
      </c>
      <c r="D25" s="3"/>
      <c r="E25" s="21">
        <f t="shared" si="0"/>
        <v>2.4892858647872407</v>
      </c>
    </row>
    <row r="26" spans="3:13" ht="18.75">
      <c r="C26" s="6">
        <v>0.99970000000000003</v>
      </c>
      <c r="D26" s="3"/>
      <c r="E26" s="21">
        <f t="shared" si="0"/>
        <v>3.4316144036232998</v>
      </c>
    </row>
    <row r="27" spans="3:13" ht="18.75">
      <c r="C27" s="2">
        <v>0.95</v>
      </c>
      <c r="E27" s="21">
        <f t="shared" si="0"/>
        <v>1.6448536269514715</v>
      </c>
    </row>
    <row r="28" spans="3:13" ht="18.75">
      <c r="C28" s="2">
        <v>0.32</v>
      </c>
      <c r="E28" s="21">
        <f t="shared" si="0"/>
        <v>-0.46769879911450829</v>
      </c>
    </row>
    <row r="29" spans="3:13" ht="18.75">
      <c r="C29" s="1">
        <v>0.18</v>
      </c>
      <c r="E29" s="21">
        <f t="shared" si="0"/>
        <v>-0.91536508784281501</v>
      </c>
    </row>
    <row r="30" spans="3:13" ht="18.75">
      <c r="C30" s="1">
        <v>0.04</v>
      </c>
      <c r="E30" s="21">
        <f t="shared" si="0"/>
        <v>-1.7506860712521695</v>
      </c>
    </row>
    <row r="32" spans="3:13">
      <c r="C32" s="48" t="s">
        <v>29</v>
      </c>
      <c r="D32" s="48"/>
      <c r="E32" s="48"/>
    </row>
    <row r="33" spans="3:5" ht="37.5">
      <c r="C33" s="11" t="s">
        <v>2</v>
      </c>
      <c r="E33" s="1" t="s">
        <v>0</v>
      </c>
    </row>
    <row r="34" spans="3:5" ht="18.75">
      <c r="C34" s="6">
        <v>0.5</v>
      </c>
      <c r="E34" s="34">
        <f>_xlfn.NORM.S.INV(C34)</f>
        <v>0</v>
      </c>
    </row>
    <row r="35" spans="3:5" ht="18.75">
      <c r="C35" s="6">
        <v>0.504</v>
      </c>
      <c r="E35" s="34">
        <f t="shared" ref="E35:E40" si="1">_xlfn.NORM.S.INV(C35)</f>
        <v>1.0026681100274763E-2</v>
      </c>
    </row>
    <row r="36" spans="3:5" ht="18.75">
      <c r="C36" s="6">
        <v>0.53590000000000004</v>
      </c>
      <c r="E36" s="34">
        <f t="shared" si="1"/>
        <v>9.0109751714619712E-2</v>
      </c>
    </row>
    <row r="37" spans="3:5" ht="18.75">
      <c r="C37" s="6">
        <v>0.6179</v>
      </c>
      <c r="E37" s="34">
        <f t="shared" si="1"/>
        <v>0.29997005112072511</v>
      </c>
    </row>
    <row r="38" spans="3:5" ht="18.75">
      <c r="C38" s="6">
        <v>0.87490000000000001</v>
      </c>
      <c r="E38" s="34">
        <f t="shared" si="1"/>
        <v>1.149863733745208</v>
      </c>
    </row>
    <row r="39" spans="3:5" ht="18.75">
      <c r="C39" s="6">
        <v>0.99360000000000004</v>
      </c>
      <c r="E39" s="34">
        <f t="shared" si="1"/>
        <v>2.4892858647872407</v>
      </c>
    </row>
    <row r="40" spans="3:5" ht="18.75">
      <c r="C40" s="6">
        <v>0.99970000000000003</v>
      </c>
      <c r="E40" s="34">
        <f t="shared" si="1"/>
        <v>3.4316144036232998</v>
      </c>
    </row>
  </sheetData>
  <mergeCells count="2">
    <mergeCell ref="C32:E32"/>
    <mergeCell ref="C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Binomial</vt:lpstr>
      <vt:lpstr>Poisson</vt:lpstr>
      <vt:lpstr>Tabela Normal (A)</vt:lpstr>
      <vt:lpstr>Tabela Normal (B)</vt:lpstr>
      <vt:lpstr>Tabela Normal (C)</vt:lpstr>
      <vt:lpstr>Normal Inversa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2021-05-14T23:47:07Z</dcterms:modified>
</cp:coreProperties>
</file>