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ssalimon/Desktop/Grad School/Summer II/Financial Management Concepts/"/>
    </mc:Choice>
  </mc:AlternateContent>
  <xr:revisionPtr revIDLastSave="0" documentId="13_ncr:1_{BB92E8D8-7188-9B40-A90E-B55FF245117B}" xr6:coauthVersionLast="47" xr6:coauthVersionMax="47" xr10:uidLastSave="{00000000-0000-0000-0000-000000000000}"/>
  <bookViews>
    <workbookView xWindow="-31480" yWindow="-8820" windowWidth="29580" windowHeight="18780" xr2:uid="{00000000-000D-0000-FFFF-FFFF00000000}"/>
  </bookViews>
  <sheets>
    <sheet name="limonj" sheetId="1" r:id="rId1"/>
  </sheets>
  <definedNames>
    <definedName name="_Hlk85483754" localSheetId="0">limonj!$F$18</definedName>
    <definedName name="yqhlvkfkn7wwaeol">limonj!$A$1:$P$13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36" i="1"/>
  <c r="G37" i="1"/>
  <c r="G38" i="1"/>
  <c r="G39" i="1"/>
  <c r="G40" i="1"/>
  <c r="G41" i="1"/>
  <c r="G36" i="1"/>
  <c r="E37" i="1"/>
  <c r="E38" i="1"/>
  <c r="E39" i="1"/>
  <c r="E40" i="1"/>
  <c r="E41" i="1"/>
  <c r="E36" i="1"/>
  <c r="C37" i="1"/>
  <c r="C38" i="1"/>
  <c r="C39" i="1"/>
  <c r="C40" i="1"/>
  <c r="C41" i="1"/>
  <c r="C36" i="1"/>
  <c r="K23" i="1"/>
  <c r="K24" i="1"/>
  <c r="K25" i="1"/>
  <c r="K26" i="1"/>
  <c r="K27" i="1"/>
  <c r="K22" i="1"/>
  <c r="I23" i="1"/>
  <c r="I24" i="1"/>
  <c r="I25" i="1"/>
  <c r="I26" i="1"/>
  <c r="I27" i="1"/>
  <c r="I22" i="1"/>
  <c r="G23" i="1"/>
  <c r="G24" i="1"/>
  <c r="G25" i="1"/>
  <c r="G26" i="1"/>
  <c r="G27" i="1"/>
  <c r="G22" i="1"/>
  <c r="E23" i="1"/>
  <c r="E24" i="1"/>
  <c r="E25" i="1"/>
  <c r="E26" i="1"/>
  <c r="E27" i="1"/>
  <c r="E22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<sst xmlns="http://schemas.openxmlformats.org/spreadsheetml/2006/main" count="65" uniqueCount="53">
  <si>
    <t>Data Year - Fiscal</t>
  </si>
  <si>
    <t>Ticker Symbol</t>
  </si>
  <si>
    <t>Adjustment Factor (Company) - Cumulative by Ex-Date</t>
  </si>
  <si>
    <t>Current Assets - Total</t>
  </si>
  <si>
    <t>Assets - Total</t>
  </si>
  <si>
    <t>Cash</t>
  </si>
  <si>
    <t>Cash and Short-Term Investments</t>
  </si>
  <si>
    <t>Common Shares Outstanding</t>
  </si>
  <si>
    <t>Earnings Per Share (Basic) - Including Extraordinary Items</t>
  </si>
  <si>
    <t>Current Liabilities - Total</t>
  </si>
  <si>
    <t>Liabilities - Total</t>
  </si>
  <si>
    <t>Net Income (Loss)</t>
  </si>
  <si>
    <t>Receivables - Total</t>
  </si>
  <si>
    <t>Revenue - Total</t>
  </si>
  <si>
    <t>Stockholders Equity - Parent</t>
  </si>
  <si>
    <t>Price Close - Annual - Fiscal</t>
  </si>
  <si>
    <t>DDS</t>
  </si>
  <si>
    <t>M</t>
  </si>
  <si>
    <t>Fiscal Year</t>
  </si>
  <si>
    <t>M ROA (%)</t>
  </si>
  <si>
    <t>DDS Quick Ratio (x)</t>
  </si>
  <si>
    <t>M Quick Ratio (x)</t>
  </si>
  <si>
    <t>DDS Cash Ratio (x)</t>
  </si>
  <si>
    <t>M Cash Ratio (x)</t>
  </si>
  <si>
    <t>DDS Debt-to-Equity Ratio (x)</t>
  </si>
  <si>
    <t>M Debt-to-Equity Ratio (x)</t>
  </si>
  <si>
    <t>DDS Days in Receivables (days)</t>
  </si>
  <si>
    <t>M Days in Receivables (days)</t>
  </si>
  <si>
    <t>DDS ROA (%)</t>
  </si>
  <si>
    <t>o   Quick ratio= (cash and short-term investments + receivables-total)/current liabilities-total</t>
  </si>
  <si>
    <t>o   Cash Ratio= cash/current liabilities-total</t>
  </si>
  <si>
    <t>o   Debt-to-equity ratio=liabilities-total/stockholder’s equity-parent</t>
  </si>
  <si>
    <t>o   Days in receivables=365/ (revenue-total/receivables-total)</t>
  </si>
  <si>
    <t>o   ROA=net income (loss)/assets-total</t>
  </si>
  <si>
    <t>o   PM=net income (loss)/revenue-total</t>
  </si>
  <si>
    <t>o   ROE=net income(loss)/stockholder’s equity-parent</t>
  </si>
  <si>
    <t>o PE ratio=price close-annual-fiscal/earnings per share (basic)-including extraordinary items= Very important: Exclude negative PE ratios, enter NA in such cases</t>
  </si>
  <si>
    <t>o   Price-to-sales=price close-annual-fiscal / (revenue-total/(common shares outstanding*adjustment factor)). Students must use the parentheses exactly as they are shown above.</t>
  </si>
  <si>
    <t>o   For ratios with missing data enter NA; the same applies to ratios with denominators equal to 0.</t>
  </si>
  <si>
    <t>Formulas to be used for the ratio calculations</t>
  </si>
  <si>
    <t>NA</t>
  </si>
  <si>
    <t>Table 1</t>
  </si>
  <si>
    <t>Liquidity, financial leverage, and asset utilization ratios for Dillard’s Inc. (DDS) and Macy’s Inc. (M)</t>
  </si>
  <si>
    <t>DDS ROE (%)</t>
  </si>
  <si>
    <t>DDS Profit Margin Ratio (%)</t>
  </si>
  <si>
    <t>M Profit Margin Ratio (%)</t>
  </si>
  <si>
    <t>M ROE (%)</t>
  </si>
  <si>
    <t>DDS P/E Ratio (x)</t>
  </si>
  <si>
    <t>M P/E Ratio (x)</t>
  </si>
  <si>
    <t>DDS Price-to-Sales Ratio (x)</t>
  </si>
  <si>
    <t>M Price-to-Sales Ratio (x)</t>
  </si>
  <si>
    <t>Table 2</t>
  </si>
  <si>
    <t>Profitability and market value ratios for Dillard’s Inc. (DDS) and Macy’s Inc.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</si>
</sst>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1" fillId="0" borderId="0" xfId="0" applyFont="1"/>
    <xf numFmtId="0" fontId="0" fillId="0" borderId="0" xfId="0" applyBorder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limonj!$C$19</c:f>
              <c:strCache>
                <c:ptCount val="1"/>
                <c:pt idx="0">
                  <c:v>DDS Quick Ratio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limonj!$B$20:$B$27</c:f>
              <c:numCache>
                <c:formatCode>General</c:formatCode>
                <c:ptCount val="8"/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limonj!$C$20:$C$27</c:f>
              <c:numCache>
                <c:formatCode>General</c:formatCode>
                <c:ptCount val="8"/>
                <c:pt idx="2" formatCode="0.00">
                  <c:v>0.40471901666842464</c:v>
                </c:pt>
                <c:pt idx="3" formatCode="0.00">
                  <c:v>0.21802229679494392</c:v>
                </c:pt>
                <c:pt idx="4" formatCode="0.00">
                  <c:v>0.1869528191230109</c:v>
                </c:pt>
                <c:pt idx="5" formatCode="0.00">
                  <c:v>0.34960142669903954</c:v>
                </c:pt>
                <c:pt idx="6" formatCode="0.00">
                  <c:v>0.66753312622836503</c:v>
                </c:pt>
                <c:pt idx="7" formatCode="0.00">
                  <c:v>0.78595943224182507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9-8740-B41E-B2DBA1331E0E}"/>
            </c:ext>
          </c:extLst>
        </c:ser>
        <c:ser>
          <c:idx val="1"/>
          <c:order val="1"/>
          <c:tx>
            <c:strRef>
              <c:f>limonj!$D$19</c:f>
              <c:strCache>
                <c:ptCount val="1"/>
                <c:pt idx="0">
                  <c:v>M Quick Ratio 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limonj!$B$20:$B$27</c:f>
              <c:numCache>
                <c:formatCode>General</c:formatCode>
                <c:ptCount val="8"/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limonj!$D$20:$D$27</c:f>
              <c:numCache>
                <c:formatCode>General</c:formatCode>
                <c:ptCount val="8"/>
                <c:pt idx="2" formatCode="0.00">
                  <c:v>0.32867009031344074</c:v>
                </c:pt>
                <c:pt idx="3" formatCode="0.00">
                  <c:v>0.36551724137931035</c:v>
                </c:pt>
                <c:pt idx="4" formatCode="0.00">
                  <c:v>0.30561926605504586</c:v>
                </c:pt>
                <c:pt idx="5" formatCode="0.00">
                  <c:v>0.19669565217391305</c:v>
                </c:pt>
                <c:pt idx="6" formatCode="0.00">
                  <c:v>0.37184991599775996</c:v>
                </c:pt>
                <c:pt idx="7" formatCode="0.00">
                  <c:v>0.37093796159527326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9-8740-B41E-B2DBA133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23776"/>
        <c:axId val="201958287"/>
      </c:scatterChart>
      <c:valAx>
        <c:axId val="8395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8287"/>
        <c:crosses val="autoZero"/>
        <c:crossBetween val="midCat"/>
      </c:valAx>
      <c:valAx>
        <c:axId val="201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limonj!$E$19</c:f>
              <c:strCache>
                <c:ptCount val="1"/>
                <c:pt idx="0">
                  <c:v>DDS Cash Ratio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limonj!$E$22:$E$27</c:f>
              <c:numCache>
                <c:formatCode>0.00</c:formatCode>
                <c:ptCount val="6"/>
                <c:pt idx="0">
                  <c:v>0.35532919549787662</c:v>
                </c:pt>
                <c:pt idx="1">
                  <c:v>0.17988633270526813</c:v>
                </c:pt>
                <c:pt idx="2">
                  <c:v>0.13230248464171135</c:v>
                </c:pt>
                <c:pt idx="3">
                  <c:v>0.2976697965234954</c:v>
                </c:pt>
                <c:pt idx="4">
                  <c:v>0.46623071976524083</c:v>
                </c:pt>
                <c:pt idx="5">
                  <c:v>0.74184370297230551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C744-9E42-73056391A8E5}"/>
            </c:ext>
          </c:extLst>
        </c:ser>
        <c:ser>
          <c:idx val="1"/>
          <c:order val="1"/>
          <c:tx>
            <c:strRef>
              <c:f>limonj!$F$19</c:f>
              <c:strCache>
                <c:ptCount val="1"/>
                <c:pt idx="0">
                  <c:v>M Cash Ratio 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limonj!$F$22:$F$26</c:f>
              <c:numCache>
                <c:formatCode>0.00</c:formatCode>
                <c:ptCount val="5"/>
                <c:pt idx="0">
                  <c:v>0.22967947582787321</c:v>
                </c:pt>
                <c:pt idx="1">
                  <c:v>0.28669950738916256</c:v>
                </c:pt>
                <c:pt idx="2">
                  <c:v>0.2220948012232416</c:v>
                </c:pt>
                <c:pt idx="3">
                  <c:v>0.11913043478260869</c:v>
                </c:pt>
                <c:pt idx="4">
                  <c:v>0.31342169124509989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C744-9E42-73056391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98015"/>
        <c:axId val="1520375007"/>
      </c:scatterChart>
      <c:valAx>
        <c:axId val="1540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75007"/>
        <c:crosses val="autoZero"/>
        <c:crossBetween val="midCat"/>
      </c:valAx>
      <c:valAx>
        <c:axId val="15203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9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Debt-to-Equity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limonj!$G$19</c:f>
              <c:strCache>
                <c:ptCount val="1"/>
                <c:pt idx="0">
                  <c:v>DDS Debt-to-Equity Ratio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limonj!$G$22:$G$27</c:f>
              <c:numCache>
                <c:formatCode>0.00</c:formatCode>
                <c:ptCount val="6"/>
                <c:pt idx="0">
                  <c:v>1.2639440508624289</c:v>
                </c:pt>
                <c:pt idx="1">
                  <c:v>1.1503721851939666</c:v>
                </c:pt>
                <c:pt idx="2">
                  <c:v>1.0444517663152764</c:v>
                </c:pt>
                <c:pt idx="3">
                  <c:v>1.1131914253979187</c:v>
                </c:pt>
                <c:pt idx="4">
                  <c:v>1.1460776067863607</c:v>
                </c:pt>
                <c:pt idx="5">
                  <c:v>1.2364365656986063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F-CA45-BA42-36C6631E7241}"/>
            </c:ext>
          </c:extLst>
        </c:ser>
        <c:ser>
          <c:idx val="1"/>
          <c:order val="1"/>
          <c:tx>
            <c:strRef>
              <c:f>limonj!$H$19</c:f>
              <c:strCache>
                <c:ptCount val="1"/>
                <c:pt idx="0">
                  <c:v>M Debt-to-Equity Ratio 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limonj!$H$22:$H$27</c:f>
              <c:numCache>
                <c:formatCode>0.00</c:formatCode>
                <c:ptCount val="6"/>
                <c:pt idx="0">
                  <c:v>3.5921813555401343</c:v>
                </c:pt>
                <c:pt idx="1">
                  <c:v>2.418473470826723</c:v>
                </c:pt>
                <c:pt idx="2">
                  <c:v>1.9822871348663766</c:v>
                </c:pt>
                <c:pt idx="3">
                  <c:v>2.3200564528775285</c:v>
                </c:pt>
                <c:pt idx="4">
                  <c:v>5.9353701527614575</c:v>
                </c:pt>
                <c:pt idx="5">
                  <c:v>3.8577740955537143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F-CA45-BA42-36C6631E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7663"/>
        <c:axId val="1554901887"/>
      </c:scatterChart>
      <c:valAx>
        <c:axId val="1792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01887"/>
        <c:crosses val="autoZero"/>
        <c:crossBetween val="midCat"/>
      </c:valAx>
      <c:valAx>
        <c:axId val="15549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in Receivables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limonj!$I$19</c:f>
              <c:strCache>
                <c:ptCount val="1"/>
                <c:pt idx="0">
                  <c:v>DDS Days in Receivables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limonj!$I$22:$I$27</c:f>
              <c:numCache>
                <c:formatCode>0.00</c:formatCode>
                <c:ptCount val="6"/>
                <c:pt idx="0">
                  <c:v>2.7428989270660105</c:v>
                </c:pt>
                <c:pt idx="1">
                  <c:v>2.253305320087764</c:v>
                </c:pt>
                <c:pt idx="2">
                  <c:v>2.8633816207618565</c:v>
                </c:pt>
                <c:pt idx="3">
                  <c:v>2.7815147564853198</c:v>
                </c:pt>
                <c:pt idx="4">
                  <c:v>12.809623329502378</c:v>
                </c:pt>
                <c:pt idx="5">
                  <c:v>2.3486009848334919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F-CA4D-8E69-D30ABC3DCA20}"/>
            </c:ext>
          </c:extLst>
        </c:ser>
        <c:ser>
          <c:idx val="1"/>
          <c:order val="1"/>
          <c:tx>
            <c:strRef>
              <c:f>limonj!$J$19</c:f>
              <c:strCache>
                <c:ptCount val="1"/>
                <c:pt idx="0">
                  <c:v>M Days in Receivables (days)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limonj!$J$22:$J$27</c:f>
              <c:numCache>
                <c:formatCode>0.00</c:formatCode>
                <c:ptCount val="6"/>
                <c:pt idx="0">
                  <c:v>7.3911862828768724</c:v>
                </c:pt>
                <c:pt idx="1">
                  <c:v>5.3345814711921724</c:v>
                </c:pt>
                <c:pt idx="2">
                  <c:v>5.6723260421927817</c:v>
                </c:pt>
                <c:pt idx="3">
                  <c:v>5.8933717579250722</c:v>
                </c:pt>
                <c:pt idx="4">
                  <c:v>5.5666685085925849</c:v>
                </c:pt>
                <c:pt idx="5">
                  <c:v>4.2861379092203062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F-CA4D-8E69-D30ABC3D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29871"/>
        <c:axId val="1479469039"/>
      </c:scatterChart>
      <c:valAx>
        <c:axId val="16348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69039"/>
        <c:crosses val="autoZero"/>
        <c:crossBetween val="midCat"/>
      </c:valAx>
      <c:valAx>
        <c:axId val="14794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2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limonj!$K$19</c:f>
              <c:strCache>
                <c:ptCount val="1"/>
                <c:pt idx="0">
                  <c:v>DDS ROA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limonj!$K$22:$K$27</c:f>
              <c:numCache>
                <c:formatCode>0.00</c:formatCode>
                <c:ptCount val="6"/>
                <c:pt idx="0">
                  <c:v>4.3522140172051596E-2</c:v>
                </c:pt>
                <c:pt idx="1">
                  <c:v>6.0254238234069821E-2</c:v>
                </c:pt>
                <c:pt idx="2">
                  <c:v>4.9619554177938889E-2</c:v>
                </c:pt>
                <c:pt idx="3">
                  <c:v>3.2382704852726776E-2</c:v>
                </c:pt>
                <c:pt idx="4">
                  <c:v>-2.3170138220833206E-2</c:v>
                </c:pt>
                <c:pt idx="5">
                  <c:v>0.26573959415903031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6A47-A0A1-96A75EB6ABB8}"/>
            </c:ext>
          </c:extLst>
        </c:ser>
        <c:ser>
          <c:idx val="1"/>
          <c:order val="1"/>
          <c:tx>
            <c:strRef>
              <c:f>limonj!$L$19</c:f>
              <c:strCache>
                <c:ptCount val="1"/>
                <c:pt idx="0">
                  <c:v>M ROA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limonj!$B$22:$B$27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limonj!$L$22:$L$27</c:f>
              <c:numCache>
                <c:formatCode>0.00</c:formatCode>
                <c:ptCount val="6"/>
                <c:pt idx="0">
                  <c:v>3.1182308196060653E-2</c:v>
                </c:pt>
                <c:pt idx="1">
                  <c:v>7.982044270161498E-2</c:v>
                </c:pt>
                <c:pt idx="2">
                  <c:v>5.7726372824841096E-2</c:v>
                </c:pt>
                <c:pt idx="3">
                  <c:v>2.6638957113168337E-2</c:v>
                </c:pt>
                <c:pt idx="4">
                  <c:v>-0.22274935050265446</c:v>
                </c:pt>
                <c:pt idx="5">
                  <c:v>8.1296191017623656E-2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D-6A47-A0A1-96A75EB6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78255"/>
        <c:axId val="1542315327"/>
      </c:scatterChart>
      <c:valAx>
        <c:axId val="16312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15327"/>
        <c:crosses val="autoZero"/>
        <c:crossBetween val="midCat"/>
      </c:valAx>
      <c:valAx>
        <c:axId val="15423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7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limonj!$C$33</c:f>
              <c:strCache>
                <c:ptCount val="1"/>
                <c:pt idx="0">
                  <c:v>DDS Profit Margin Ratio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limonj!$C$36:$C$41</c:f>
              <c:numCache>
                <c:formatCode>0.00</c:formatCode>
                <c:ptCount val="6"/>
                <c:pt idx="0">
                  <c:v>2.6366432331272831E-2</c:v>
                </c:pt>
                <c:pt idx="1">
                  <c:v>3.4459779693074975E-2</c:v>
                </c:pt>
                <c:pt idx="2">
                  <c:v>2.6180818529037884E-2</c:v>
                </c:pt>
                <c:pt idx="3">
                  <c:v>1.7511793317296239E-2</c:v>
                </c:pt>
                <c:pt idx="4">
                  <c:v>-1.6163097186334428E-2</c:v>
                </c:pt>
                <c:pt idx="5">
                  <c:v>0.13019900918848831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6-B54B-AC1C-0B43C4B81C05}"/>
            </c:ext>
          </c:extLst>
        </c:ser>
        <c:ser>
          <c:idx val="1"/>
          <c:order val="1"/>
          <c:tx>
            <c:strRef>
              <c:f>limonj!$D$33</c:f>
              <c:strCache>
                <c:ptCount val="1"/>
                <c:pt idx="0">
                  <c:v>M Profit Margin Ratio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limonj!$D$36:$D$41</c:f>
              <c:numCache>
                <c:formatCode>0.00</c:formatCode>
                <c:ptCount val="6"/>
                <c:pt idx="0">
                  <c:v>2.4012724028241134E-2</c:v>
                </c:pt>
                <c:pt idx="1">
                  <c:v>6.2286105407255307E-2</c:v>
                </c:pt>
                <c:pt idx="2">
                  <c:v>4.3047515443490426E-2</c:v>
                </c:pt>
                <c:pt idx="3">
                  <c:v>2.2265208637637677E-2</c:v>
                </c:pt>
                <c:pt idx="4">
                  <c:v>-0.21793667458694813</c:v>
                </c:pt>
                <c:pt idx="5">
                  <c:v>5.6539617270283095E-2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6-B54B-AC1C-0B43C4B8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36623"/>
        <c:axId val="1960056976"/>
      </c:scatterChart>
      <c:valAx>
        <c:axId val="17475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56976"/>
        <c:crosses val="autoZero"/>
        <c:crossBetween val="midCat"/>
      </c:valAx>
      <c:valAx>
        <c:axId val="1960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3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limonj!$E$33</c:f>
              <c:strCache>
                <c:ptCount val="1"/>
                <c:pt idx="0">
                  <c:v>DDS ROE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limonj!$E$36:$E$41</c:f>
              <c:numCache>
                <c:formatCode>0.00</c:formatCode>
                <c:ptCount val="6"/>
                <c:pt idx="0">
                  <c:v>9.8531690323316934E-2</c:v>
                </c:pt>
                <c:pt idx="1">
                  <c:v>0.12956903793859456</c:v>
                </c:pt>
                <c:pt idx="2">
                  <c:v>0.10144478518286372</c:v>
                </c:pt>
                <c:pt idx="3">
                  <c:v>6.8430854225973795E-2</c:v>
                </c:pt>
                <c:pt idx="4">
                  <c:v>-4.9724914781874907E-2</c:v>
                </c:pt>
                <c:pt idx="5">
                  <c:v>0.5943097453311631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5-F145-A18A-9CF8774AD082}"/>
            </c:ext>
          </c:extLst>
        </c:ser>
        <c:ser>
          <c:idx val="1"/>
          <c:order val="1"/>
          <c:tx>
            <c:strRef>
              <c:f>limonj!$F$33</c:f>
              <c:strCache>
                <c:ptCount val="1"/>
                <c:pt idx="0">
                  <c:v>M ROE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limonj!$F$36:$F$41</c:f>
              <c:numCache>
                <c:formatCode>0.00</c:formatCode>
                <c:ptCount val="6"/>
                <c:pt idx="0">
                  <c:v>0.14318760120286839</c:v>
                </c:pt>
                <c:pt idx="1">
                  <c:v>0.2726952229860744</c:v>
                </c:pt>
                <c:pt idx="2">
                  <c:v>0.17215661901802362</c:v>
                </c:pt>
                <c:pt idx="3">
                  <c:v>8.8442841461502275E-2</c:v>
                </c:pt>
                <c:pt idx="4">
                  <c:v>-1.54484919702311</c:v>
                </c:pt>
                <c:pt idx="5">
                  <c:v>0.39491853079259875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5-F145-A18A-9CF8774A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62031"/>
        <c:axId val="1635567231"/>
      </c:scatterChart>
      <c:valAx>
        <c:axId val="155086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67231"/>
        <c:crosses val="autoZero"/>
        <c:crossBetween val="midCat"/>
      </c:valAx>
      <c:valAx>
        <c:axId val="1635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Price-Earnings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limonj!$G$33</c:f>
              <c:strCache>
                <c:ptCount val="1"/>
                <c:pt idx="0">
                  <c:v>DDS P/E Ratio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limonj!$G$36:$G$41</c:f>
              <c:numCache>
                <c:formatCode>0.00</c:formatCode>
                <c:ptCount val="6"/>
                <c:pt idx="0">
                  <c:v>11.448275862068966</c:v>
                </c:pt>
                <c:pt idx="1">
                  <c:v>8.9960053262316908</c:v>
                </c:pt>
                <c:pt idx="2">
                  <c:v>10.720706260032102</c:v>
                </c:pt>
                <c:pt idx="3">
                  <c:v>13.863013698630137</c:v>
                </c:pt>
                <c:pt idx="4">
                  <c:v>-27.787974683544302</c:v>
                </c:pt>
                <c:pt idx="5">
                  <c:v>6.0582617000955103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6D-0B48-B56A-D52B4C40A9F8}"/>
            </c:ext>
          </c:extLst>
        </c:ser>
        <c:ser>
          <c:idx val="1"/>
          <c:order val="1"/>
          <c:tx>
            <c:strRef>
              <c:f>limonj!$H$33</c:f>
              <c:strCache>
                <c:ptCount val="1"/>
                <c:pt idx="0">
                  <c:v>M P/E Ratio 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limonj!$H$36:$H$41</c:f>
              <c:numCache>
                <c:formatCode>0.00</c:formatCode>
                <c:ptCount val="6"/>
                <c:pt idx="0">
                  <c:v>14.696517412935325</c:v>
                </c:pt>
                <c:pt idx="1">
                  <c:v>5.1183431952662719</c:v>
                </c:pt>
                <c:pt idx="2">
                  <c:v>7.3055555555555554</c:v>
                </c:pt>
                <c:pt idx="3">
                  <c:v>8.7637362637362628</c:v>
                </c:pt>
                <c:pt idx="4">
                  <c:v>-1.1861198738170347</c:v>
                </c:pt>
                <c:pt idx="5">
                  <c:v>5.4935622317596566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6D-0B48-B56A-D52B4C40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83887"/>
        <c:axId val="1541654799"/>
      </c:scatterChart>
      <c:valAx>
        <c:axId val="17013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54799"/>
        <c:crosses val="autoZero"/>
        <c:crossBetween val="midCat"/>
      </c:valAx>
      <c:valAx>
        <c:axId val="15416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Price-to-Sales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limonj!$I$33</c:f>
              <c:strCache>
                <c:ptCount val="1"/>
                <c:pt idx="0">
                  <c:v>DDS Price-to-Sales Ratio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limonj!$I$36:$I$41</c:f>
              <c:numCache>
                <c:formatCode>0.00</c:formatCode>
                <c:ptCount val="6"/>
                <c:pt idx="0">
                  <c:v>0.28278880257101535</c:v>
                </c:pt>
                <c:pt idx="1">
                  <c:v>0.29564645017123703</c:v>
                </c:pt>
                <c:pt idx="2">
                  <c:v>0.27059641424749004</c:v>
                </c:pt>
                <c:pt idx="3">
                  <c:v>0.23162430510351931</c:v>
                </c:pt>
                <c:pt idx="4">
                  <c:v>0.4360605636805141</c:v>
                </c:pt>
                <c:pt idx="5">
                  <c:v>0.72102754916128831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B-B042-A623-740227970607}"/>
            </c:ext>
          </c:extLst>
        </c:ser>
        <c:ser>
          <c:idx val="1"/>
          <c:order val="1"/>
          <c:tx>
            <c:strRef>
              <c:f>limonj!$J$33</c:f>
              <c:strCache>
                <c:ptCount val="1"/>
                <c:pt idx="0">
                  <c:v>M Price-to-Sales Ratio 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limonj!$B$36:$B$41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limonj!$J$36:$J$41</c:f>
              <c:numCache>
                <c:formatCode>0.00</c:formatCode>
                <c:ptCount val="6"/>
                <c:pt idx="0">
                  <c:v>0.34843746683218246</c:v>
                </c:pt>
                <c:pt idx="1">
                  <c:v>0.3184221826307525</c:v>
                </c:pt>
                <c:pt idx="2">
                  <c:v>0.31422261937138191</c:v>
                </c:pt>
                <c:pt idx="3">
                  <c:v>0.19458546642453908</c:v>
                </c:pt>
                <c:pt idx="4">
                  <c:v>0.25804940045311375</c:v>
                </c:pt>
                <c:pt idx="5">
                  <c:v>0.29591927882334335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B-B042-A623-74022797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72367"/>
        <c:axId val="1747732751"/>
      </c:scatterChart>
      <c:valAx>
        <c:axId val="16354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2751"/>
        <c:crosses val="autoZero"/>
        <c:crossBetween val="midCat"/>
      </c:valAx>
      <c:valAx>
        <c:axId val="17477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7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1015999</xdr:colOff>
      <xdr:row>44</xdr:row>
      <xdr:rowOff>11545</xdr:rowOff>
    </xdr:from>
    <xdr:to>
      <xdr:col>5</xdr:col>
      <xdr:colOff>439881</xdr:colOff>
      <xdr:row>59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C72F1-9310-3755-FE03-80BC2E5E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5773</xdr:colOff>
      <xdr:row>43</xdr:row>
      <xdr:rowOff>189345</xdr:rowOff>
    </xdr:from>
    <xdr:to>
      <xdr:col>10</xdr:col>
      <xdr:colOff>576118</xdr:colOff>
      <xdr:row>58</xdr:row>
      <xdr:rowOff>184727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7B9506-B676-80F8-1B52-83788259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44</xdr:row>
      <xdr:rowOff>12700</xdr:rowOff>
    </xdr:from>
    <xdr:to>
      <xdr:col>15</xdr:col>
      <xdr:colOff>266700</xdr:colOff>
      <xdr:row>58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1501F4-54DA-7758-A3EB-4A4049F72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990600</xdr:colOff>
      <xdr:row>61</xdr:row>
      <xdr:rowOff>12700</xdr:rowOff>
    </xdr:from>
    <xdr:to>
      <xdr:col>5</xdr:col>
      <xdr:colOff>393700</xdr:colOff>
      <xdr:row>75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D2F5B2-9D28-DBBF-4DB5-6A4DE8193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61</xdr:row>
      <xdr:rowOff>0</xdr:rowOff>
    </xdr:from>
    <xdr:to>
      <xdr:col>10</xdr:col>
      <xdr:colOff>558800</xdr:colOff>
      <xdr:row>75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A39A96A-8893-D9EA-6584-6EB3A095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977900</xdr:colOff>
      <xdr:row>61</xdr:row>
      <xdr:rowOff>0</xdr:rowOff>
    </xdr:from>
    <xdr:to>
      <xdr:col>15</xdr:col>
      <xdr:colOff>254000</xdr:colOff>
      <xdr:row>75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D1B855-755F-A4FD-ED94-79D36335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5</xdr:col>
      <xdr:colOff>419100</xdr:colOff>
      <xdr:row>92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79F4C7-9706-3A8E-CEBB-A92F93A6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</xdr:colOff>
      <xdr:row>78</xdr:row>
      <xdr:rowOff>0</xdr:rowOff>
    </xdr:from>
    <xdr:to>
      <xdr:col>10</xdr:col>
      <xdr:colOff>558800</xdr:colOff>
      <xdr:row>92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410D4A-17F7-0097-596D-10991E48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12700</xdr:colOff>
      <xdr:row>78</xdr:row>
      <xdr:rowOff>12700</xdr:rowOff>
    </xdr:from>
    <xdr:to>
      <xdr:col>15</xdr:col>
      <xdr:colOff>279400</xdr:colOff>
      <xdr:row>92</xdr:row>
      <xdr:rowOff>88900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B4D0DCA-4C13-5B54-AC8E-8A14BE578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Normal="100" workbookViewId="0">
      <selection activeCell="M17" sqref="M17"/>
    </sheetView>
  </sheetViews>
  <sheetFormatPr baseColWidth="10" defaultColWidth="8.83203125" defaultRowHeight="15" x14ac:dyDescent="0.2"/>
  <cols>
    <col min="1" max="1" width="13.33203125" customWidth="1"/>
    <col min="2" max="2" width="11.6640625" customWidth="1"/>
    <col min="3" max="3" width="14.6640625" customWidth="1"/>
    <col min="4" max="4" width="16.6640625" customWidth="1"/>
    <col min="5" max="5" width="11.5" customWidth="1"/>
    <col min="6" max="6" width="10.33203125" customWidth="1"/>
    <col min="7" max="7" width="11.5" customWidth="1"/>
    <col min="8" max="8" width="12.83203125" customWidth="1"/>
    <col min="9" max="9" width="14.33203125" customWidth="1"/>
    <col min="10" max="10" width="14.1640625" customWidth="1"/>
    <col min="11" max="11" width="13" customWidth="1"/>
    <col min="12" max="12" width="14" customWidth="1"/>
    <col min="13" max="13" width="14.5" customWidth="1"/>
    <col min="14" max="14" width="12.1640625" customWidth="1"/>
    <col min="15" max="15" width="15.83203125" customWidth="1"/>
    <col min="16" max="16" width="15.33203125" customWidth="1"/>
  </cols>
  <sheetData>
    <row r="1" spans="1:17" ht="80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"/>
    </row>
    <row r="2" spans="1:17" x14ac:dyDescent="0.2">
      <c r="A2" s="9">
        <v>2016</v>
      </c>
      <c r="B2" s="9" t="s">
        <v>16</v>
      </c>
      <c r="C2" s="9">
        <v>1</v>
      </c>
      <c r="D2" s="9">
        <v>1837.921</v>
      </c>
      <c r="E2" s="9">
        <v>3888.136</v>
      </c>
      <c r="F2" s="9">
        <v>346.98500000000001</v>
      </c>
      <c r="G2" s="9">
        <v>346.98500000000001</v>
      </c>
      <c r="H2" s="9">
        <v>32.156999999999996</v>
      </c>
      <c r="I2" s="9">
        <v>4.93</v>
      </c>
      <c r="J2" s="9">
        <v>976.51700000000005</v>
      </c>
      <c r="K2" s="9">
        <v>2170.7190000000001</v>
      </c>
      <c r="L2" s="9">
        <v>169.22</v>
      </c>
      <c r="M2" s="9">
        <v>48.23</v>
      </c>
      <c r="N2" s="9">
        <v>6418.009</v>
      </c>
      <c r="O2" s="9">
        <v>1717.4169999999999</v>
      </c>
      <c r="P2" s="9">
        <v>56.44</v>
      </c>
    </row>
    <row r="3" spans="1:17" x14ac:dyDescent="0.2">
      <c r="A3" s="9">
        <v>2017</v>
      </c>
      <c r="B3" s="9" t="s">
        <v>16</v>
      </c>
      <c r="C3" s="9">
        <v>1</v>
      </c>
      <c r="D3" s="9">
        <v>1729.8510000000001</v>
      </c>
      <c r="E3" s="9">
        <v>3673.1689999999999</v>
      </c>
      <c r="F3" s="9">
        <v>187.02799999999999</v>
      </c>
      <c r="G3" s="9">
        <v>187.02799999999999</v>
      </c>
      <c r="H3" s="9">
        <v>28.106000000000002</v>
      </c>
      <c r="I3" s="9">
        <v>7.51</v>
      </c>
      <c r="J3" s="9">
        <v>1039.701</v>
      </c>
      <c r="K3" s="9">
        <v>1965.0139999999999</v>
      </c>
      <c r="L3" s="9">
        <v>221.32400000000001</v>
      </c>
      <c r="M3" s="9">
        <v>39.65</v>
      </c>
      <c r="N3" s="9">
        <v>6422.6760000000004</v>
      </c>
      <c r="O3" s="9">
        <v>1708.155</v>
      </c>
      <c r="P3" s="9">
        <v>67.56</v>
      </c>
    </row>
    <row r="4" spans="1:17" x14ac:dyDescent="0.2">
      <c r="A4" s="9">
        <v>2018</v>
      </c>
      <c r="B4" s="9" t="s">
        <v>16</v>
      </c>
      <c r="C4" s="9">
        <v>1</v>
      </c>
      <c r="D4" s="9">
        <v>1770.5319999999999</v>
      </c>
      <c r="E4" s="9">
        <v>3431.3690000000001</v>
      </c>
      <c r="F4" s="9">
        <v>123.509</v>
      </c>
      <c r="G4" s="9">
        <v>123.509</v>
      </c>
      <c r="H4" s="9">
        <v>26.347999999999999</v>
      </c>
      <c r="I4" s="9">
        <v>6.23</v>
      </c>
      <c r="J4" s="9">
        <v>933.53499999999997</v>
      </c>
      <c r="K4" s="9">
        <v>1752.9880000000001</v>
      </c>
      <c r="L4" s="9">
        <v>170.26300000000001</v>
      </c>
      <c r="M4" s="9">
        <v>51.018000000000001</v>
      </c>
      <c r="N4" s="9">
        <v>6503.3490000000002</v>
      </c>
      <c r="O4" s="9">
        <v>1678.3810000000001</v>
      </c>
      <c r="P4" s="9">
        <v>66.790000000000006</v>
      </c>
    </row>
    <row r="5" spans="1:17" x14ac:dyDescent="0.2">
      <c r="A5" s="9">
        <v>2019</v>
      </c>
      <c r="B5" s="9" t="s">
        <v>16</v>
      </c>
      <c r="C5" s="9">
        <v>1</v>
      </c>
      <c r="D5" s="9">
        <v>1848.0820000000001</v>
      </c>
      <c r="E5" s="9">
        <v>3430.2570000000001</v>
      </c>
      <c r="F5" s="9">
        <v>277.077</v>
      </c>
      <c r="G5" s="9">
        <v>277.077</v>
      </c>
      <c r="H5" s="9">
        <v>24.196999999999999</v>
      </c>
      <c r="I5" s="9">
        <v>4.38</v>
      </c>
      <c r="J5" s="9">
        <v>930.82</v>
      </c>
      <c r="K5" s="9">
        <v>1806.998</v>
      </c>
      <c r="L5" s="9">
        <v>111.081</v>
      </c>
      <c r="M5" s="9">
        <v>48.338999999999999</v>
      </c>
      <c r="N5" s="9">
        <v>6343.2110000000002</v>
      </c>
      <c r="O5" s="9">
        <v>1623.259</v>
      </c>
      <c r="P5" s="9">
        <v>60.72</v>
      </c>
    </row>
    <row r="6" spans="1:17" x14ac:dyDescent="0.2">
      <c r="A6" s="9">
        <v>2020</v>
      </c>
      <c r="B6" s="9" t="s">
        <v>16</v>
      </c>
      <c r="C6" s="9">
        <v>1</v>
      </c>
      <c r="D6" s="9">
        <v>1661.94</v>
      </c>
      <c r="E6" s="9">
        <v>3092.5149999999999</v>
      </c>
      <c r="F6" s="9">
        <v>360.339</v>
      </c>
      <c r="G6" s="9">
        <v>360.339</v>
      </c>
      <c r="H6" s="9">
        <v>22.015000000000001</v>
      </c>
      <c r="I6" s="9">
        <v>-3.16</v>
      </c>
      <c r="J6" s="9">
        <v>772.87699999999995</v>
      </c>
      <c r="K6" s="9">
        <v>1651.5070000000001</v>
      </c>
      <c r="L6" s="9">
        <v>-71.653999999999996</v>
      </c>
      <c r="M6" s="9">
        <v>155.58199999999999</v>
      </c>
      <c r="N6" s="9">
        <v>4433.1850000000004</v>
      </c>
      <c r="O6" s="9">
        <v>1441.008</v>
      </c>
      <c r="P6" s="9">
        <v>87.81</v>
      </c>
    </row>
    <row r="7" spans="1:17" x14ac:dyDescent="0.2">
      <c r="A7" s="9">
        <v>2021</v>
      </c>
      <c r="B7" s="9" t="s">
        <v>16</v>
      </c>
      <c r="C7" s="9">
        <v>1</v>
      </c>
      <c r="D7" s="9">
        <v>1914.6510000000001</v>
      </c>
      <c r="E7" s="9">
        <v>3245.5569999999998</v>
      </c>
      <c r="F7" s="9">
        <v>716.75900000000001</v>
      </c>
      <c r="G7" s="9">
        <v>716.75900000000001</v>
      </c>
      <c r="H7" s="9">
        <v>18.824999999999999</v>
      </c>
      <c r="I7" s="9">
        <v>41.88</v>
      </c>
      <c r="J7" s="9">
        <v>966.18600000000004</v>
      </c>
      <c r="K7" s="9">
        <v>1794.3389999999999</v>
      </c>
      <c r="L7" s="9">
        <v>862.47299999999996</v>
      </c>
      <c r="M7" s="9">
        <v>42.624000000000002</v>
      </c>
      <c r="N7" s="9">
        <v>6624.2669999999998</v>
      </c>
      <c r="O7" s="9">
        <v>1451.2180000000001</v>
      </c>
      <c r="P7" s="9">
        <v>253.72</v>
      </c>
    </row>
    <row r="8" spans="1:17" x14ac:dyDescent="0.2">
      <c r="A8" s="9">
        <v>2016</v>
      </c>
      <c r="B8" s="9" t="s">
        <v>17</v>
      </c>
      <c r="C8" s="9">
        <v>1</v>
      </c>
      <c r="D8" s="9">
        <v>7626</v>
      </c>
      <c r="E8" s="9">
        <v>19851</v>
      </c>
      <c r="F8" s="9">
        <v>1297</v>
      </c>
      <c r="G8" s="9">
        <v>1334</v>
      </c>
      <c r="H8" s="9">
        <v>304.06299999999999</v>
      </c>
      <c r="I8" s="9">
        <v>2.0099999999999998</v>
      </c>
      <c r="J8" s="9">
        <v>5647</v>
      </c>
      <c r="K8" s="9">
        <v>15529</v>
      </c>
      <c r="L8" s="9">
        <v>619</v>
      </c>
      <c r="M8" s="9">
        <v>522</v>
      </c>
      <c r="N8" s="9">
        <v>25778</v>
      </c>
      <c r="O8" s="9">
        <v>4323</v>
      </c>
      <c r="P8" s="9">
        <v>29.54</v>
      </c>
    </row>
    <row r="9" spans="1:17" x14ac:dyDescent="0.2">
      <c r="A9" s="9">
        <v>2017</v>
      </c>
      <c r="B9" s="9" t="s">
        <v>17</v>
      </c>
      <c r="C9" s="9">
        <v>1</v>
      </c>
      <c r="D9" s="9">
        <v>7444</v>
      </c>
      <c r="E9" s="9">
        <v>19381</v>
      </c>
      <c r="F9" s="9">
        <v>1455</v>
      </c>
      <c r="G9" s="9">
        <v>1492</v>
      </c>
      <c r="H9" s="9">
        <v>304.76499999999999</v>
      </c>
      <c r="I9" s="9">
        <v>5.07</v>
      </c>
      <c r="J9" s="9">
        <v>5075</v>
      </c>
      <c r="K9" s="9">
        <v>13720</v>
      </c>
      <c r="L9" s="9">
        <v>1547</v>
      </c>
      <c r="M9" s="9">
        <v>363</v>
      </c>
      <c r="N9" s="9">
        <v>24837</v>
      </c>
      <c r="O9" s="9">
        <v>5673</v>
      </c>
      <c r="P9" s="9">
        <v>25.95</v>
      </c>
    </row>
    <row r="10" spans="1:17" x14ac:dyDescent="0.2">
      <c r="A10" s="9">
        <v>2018</v>
      </c>
      <c r="B10" s="9" t="s">
        <v>17</v>
      </c>
      <c r="C10" s="9">
        <v>1</v>
      </c>
      <c r="D10" s="9">
        <v>7445</v>
      </c>
      <c r="E10" s="9">
        <v>19194</v>
      </c>
      <c r="F10" s="9">
        <v>1162</v>
      </c>
      <c r="G10" s="9">
        <v>1199</v>
      </c>
      <c r="H10" s="9">
        <v>307.52</v>
      </c>
      <c r="I10" s="9">
        <v>3.6</v>
      </c>
      <c r="J10" s="9">
        <v>5232</v>
      </c>
      <c r="K10" s="9">
        <v>12758</v>
      </c>
      <c r="L10" s="9">
        <v>1108</v>
      </c>
      <c r="M10" s="9">
        <v>400</v>
      </c>
      <c r="N10" s="9">
        <v>25739</v>
      </c>
      <c r="O10" s="9">
        <v>6436</v>
      </c>
      <c r="P10" s="9">
        <v>26.3</v>
      </c>
    </row>
    <row r="11" spans="1:17" x14ac:dyDescent="0.2">
      <c r="A11" s="9">
        <v>2019</v>
      </c>
      <c r="B11" s="9" t="s">
        <v>17</v>
      </c>
      <c r="C11" s="9">
        <v>1</v>
      </c>
      <c r="D11" s="9">
        <v>6810</v>
      </c>
      <c r="E11" s="9">
        <v>21172</v>
      </c>
      <c r="F11" s="9">
        <v>685</v>
      </c>
      <c r="G11" s="9">
        <v>722</v>
      </c>
      <c r="H11" s="9">
        <v>309.03100000000001</v>
      </c>
      <c r="I11" s="9">
        <v>1.82</v>
      </c>
      <c r="J11" s="9">
        <v>5750</v>
      </c>
      <c r="K11" s="9">
        <v>14795</v>
      </c>
      <c r="L11" s="9">
        <v>564</v>
      </c>
      <c r="M11" s="9">
        <v>409</v>
      </c>
      <c r="N11" s="9">
        <v>25331</v>
      </c>
      <c r="O11" s="9">
        <v>6377</v>
      </c>
      <c r="P11" s="9">
        <v>15.95</v>
      </c>
    </row>
    <row r="12" spans="1:17" x14ac:dyDescent="0.2">
      <c r="A12" s="9">
        <v>2020</v>
      </c>
      <c r="B12" s="9" t="s">
        <v>17</v>
      </c>
      <c r="C12" s="9">
        <v>1</v>
      </c>
      <c r="D12" s="9">
        <v>6184</v>
      </c>
      <c r="E12" s="9">
        <v>17706</v>
      </c>
      <c r="F12" s="9">
        <v>1679</v>
      </c>
      <c r="G12" s="9">
        <v>1716</v>
      </c>
      <c r="H12" s="9">
        <v>310.5</v>
      </c>
      <c r="I12" s="9">
        <v>-12.68</v>
      </c>
      <c r="J12" s="9">
        <v>5357</v>
      </c>
      <c r="K12" s="9">
        <v>15153</v>
      </c>
      <c r="L12" s="9">
        <v>-3944</v>
      </c>
      <c r="M12" s="9">
        <v>276</v>
      </c>
      <c r="N12" s="9">
        <v>18097</v>
      </c>
      <c r="O12" s="9">
        <v>2553</v>
      </c>
      <c r="P12" s="9">
        <v>15.04</v>
      </c>
    </row>
    <row r="13" spans="1:17" x14ac:dyDescent="0.2">
      <c r="A13" s="9">
        <v>2021</v>
      </c>
      <c r="B13" s="9" t="s">
        <v>17</v>
      </c>
      <c r="C13" s="9">
        <v>1</v>
      </c>
      <c r="D13" s="9">
        <v>6758</v>
      </c>
      <c r="E13" s="9">
        <v>17590</v>
      </c>
      <c r="F13" s="15" t="s">
        <v>40</v>
      </c>
      <c r="G13" s="9">
        <v>1712</v>
      </c>
      <c r="H13" s="9">
        <v>292.35899999999998</v>
      </c>
      <c r="I13" s="9">
        <v>4.66</v>
      </c>
      <c r="J13" s="9">
        <v>5416</v>
      </c>
      <c r="K13" s="9">
        <v>13969</v>
      </c>
      <c r="L13" s="9">
        <v>1430</v>
      </c>
      <c r="M13" s="9">
        <v>297</v>
      </c>
      <c r="N13" s="9">
        <v>25292</v>
      </c>
      <c r="O13" s="9">
        <v>3621</v>
      </c>
      <c r="P13" s="9">
        <v>25.6</v>
      </c>
    </row>
    <row r="17" spans="2:16" x14ac:dyDescent="0.2">
      <c r="G17" s="6" t="s">
        <v>41</v>
      </c>
    </row>
    <row r="18" spans="2:16" x14ac:dyDescent="0.2">
      <c r="G18" s="6" t="s">
        <v>42</v>
      </c>
    </row>
    <row r="19" spans="2:16" x14ac:dyDescent="0.2">
      <c r="B19" s="11" t="s">
        <v>18</v>
      </c>
      <c r="C19" s="11" t="s">
        <v>20</v>
      </c>
      <c r="D19" s="11" t="s">
        <v>21</v>
      </c>
      <c r="E19" s="11" t="s">
        <v>22</v>
      </c>
      <c r="F19" s="11" t="s">
        <v>23</v>
      </c>
      <c r="G19" s="11" t="s">
        <v>24</v>
      </c>
      <c r="H19" s="11" t="s">
        <v>25</v>
      </c>
      <c r="I19" s="11" t="s">
        <v>26</v>
      </c>
      <c r="J19" s="11" t="s">
        <v>27</v>
      </c>
      <c r="K19" s="11" t="s">
        <v>28</v>
      </c>
      <c r="L19" s="11" t="s">
        <v>19</v>
      </c>
      <c r="O19" s="3" t="s">
        <v>39</v>
      </c>
      <c r="P19" s="3"/>
    </row>
    <row r="20" spans="2:16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O20" t="s">
        <v>29</v>
      </c>
    </row>
    <row r="21" spans="2:16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O21" t="s">
        <v>30</v>
      </c>
    </row>
    <row r="22" spans="2:16" x14ac:dyDescent="0.2">
      <c r="B22" s="2">
        <v>2016</v>
      </c>
      <c r="C22" s="5">
        <f t="shared" ref="C22:C27" si="0">(G2+M2)/J2</f>
        <v>0.40471901666842464</v>
      </c>
      <c r="D22" s="5">
        <v>0.32867009031344074</v>
      </c>
      <c r="E22" s="5">
        <f t="shared" ref="E22:E27" si="1">F2/J2</f>
        <v>0.35532919549787662</v>
      </c>
      <c r="F22" s="5">
        <v>0.22967947582787321</v>
      </c>
      <c r="G22" s="5">
        <f t="shared" ref="G22:G27" si="2">K2/O2</f>
        <v>1.2639440508624289</v>
      </c>
      <c r="H22" s="5">
        <v>3.5921813555401343</v>
      </c>
      <c r="I22" s="5">
        <f t="shared" ref="I22:I27" si="3">365/(N2/M2)</f>
        <v>2.7428989270660105</v>
      </c>
      <c r="J22" s="5">
        <v>7.3911862828768724</v>
      </c>
      <c r="K22" s="5">
        <f t="shared" ref="K22:K27" si="4">L2/E2</f>
        <v>4.3522140172051596E-2</v>
      </c>
      <c r="L22" s="5">
        <v>3.1182308196060653E-2</v>
      </c>
      <c r="O22" t="s">
        <v>31</v>
      </c>
    </row>
    <row r="23" spans="2:16" x14ac:dyDescent="0.2">
      <c r="B23" s="2">
        <v>2017</v>
      </c>
      <c r="C23" s="5">
        <f t="shared" si="0"/>
        <v>0.21802229679494392</v>
      </c>
      <c r="D23" s="5">
        <v>0.36551724137931035</v>
      </c>
      <c r="E23" s="5">
        <f t="shared" si="1"/>
        <v>0.17988633270526813</v>
      </c>
      <c r="F23" s="5">
        <v>0.28669950738916256</v>
      </c>
      <c r="G23" s="5">
        <f t="shared" si="2"/>
        <v>1.1503721851939666</v>
      </c>
      <c r="H23" s="5">
        <v>2.418473470826723</v>
      </c>
      <c r="I23" s="5">
        <f t="shared" si="3"/>
        <v>2.253305320087764</v>
      </c>
      <c r="J23" s="5">
        <v>5.3345814711921724</v>
      </c>
      <c r="K23" s="5">
        <f t="shared" si="4"/>
        <v>6.0254238234069821E-2</v>
      </c>
      <c r="L23" s="5">
        <v>7.982044270161498E-2</v>
      </c>
      <c r="O23" t="s">
        <v>32</v>
      </c>
    </row>
    <row r="24" spans="2:16" x14ac:dyDescent="0.2">
      <c r="B24" s="2">
        <v>2018</v>
      </c>
      <c r="C24" s="5">
        <f t="shared" si="0"/>
        <v>0.1869528191230109</v>
      </c>
      <c r="D24" s="5">
        <v>0.30561926605504586</v>
      </c>
      <c r="E24" s="5">
        <f t="shared" si="1"/>
        <v>0.13230248464171135</v>
      </c>
      <c r="F24" s="5">
        <v>0.2220948012232416</v>
      </c>
      <c r="G24" s="5">
        <f t="shared" si="2"/>
        <v>1.0444517663152764</v>
      </c>
      <c r="H24" s="5">
        <v>1.9822871348663766</v>
      </c>
      <c r="I24" s="5">
        <f t="shared" si="3"/>
        <v>2.8633816207618565</v>
      </c>
      <c r="J24" s="5">
        <v>5.6723260421927817</v>
      </c>
      <c r="K24" s="5">
        <f t="shared" si="4"/>
        <v>4.9619554177938889E-2</v>
      </c>
      <c r="L24" s="5">
        <v>5.7726372824841096E-2</v>
      </c>
      <c r="O24" t="s">
        <v>33</v>
      </c>
    </row>
    <row r="25" spans="2:16" x14ac:dyDescent="0.2">
      <c r="B25" s="2">
        <v>2019</v>
      </c>
      <c r="C25" s="5">
        <f t="shared" si="0"/>
        <v>0.34960142669903954</v>
      </c>
      <c r="D25" s="5">
        <v>0.19669565217391305</v>
      </c>
      <c r="E25" s="5">
        <f t="shared" si="1"/>
        <v>0.2976697965234954</v>
      </c>
      <c r="F25" s="5">
        <v>0.11913043478260869</v>
      </c>
      <c r="G25" s="5">
        <f t="shared" si="2"/>
        <v>1.1131914253979187</v>
      </c>
      <c r="H25" s="5">
        <v>2.3200564528775285</v>
      </c>
      <c r="I25" s="5">
        <f t="shared" si="3"/>
        <v>2.7815147564853198</v>
      </c>
      <c r="J25" s="5">
        <v>5.8933717579250722</v>
      </c>
      <c r="K25" s="5">
        <f t="shared" si="4"/>
        <v>3.2382704852726776E-2</v>
      </c>
      <c r="L25" s="5">
        <v>2.6638957113168337E-2</v>
      </c>
      <c r="O25" t="s">
        <v>34</v>
      </c>
    </row>
    <row r="26" spans="2:16" x14ac:dyDescent="0.2">
      <c r="B26" s="2">
        <v>2020</v>
      </c>
      <c r="C26" s="5">
        <f t="shared" si="0"/>
        <v>0.66753312622836503</v>
      </c>
      <c r="D26" s="5">
        <v>0.37184991599775996</v>
      </c>
      <c r="E26" s="5">
        <f t="shared" si="1"/>
        <v>0.46623071976524083</v>
      </c>
      <c r="F26" s="5">
        <v>0.31342169124509989</v>
      </c>
      <c r="G26" s="5">
        <f t="shared" si="2"/>
        <v>1.1460776067863607</v>
      </c>
      <c r="H26" s="5">
        <v>5.9353701527614575</v>
      </c>
      <c r="I26" s="5">
        <f t="shared" si="3"/>
        <v>12.809623329502378</v>
      </c>
      <c r="J26" s="5">
        <v>5.5666685085925849</v>
      </c>
      <c r="K26" s="5">
        <f t="shared" si="4"/>
        <v>-2.3170138220833206E-2</v>
      </c>
      <c r="L26" s="5">
        <v>-0.22274935050265446</v>
      </c>
      <c r="O26" t="s">
        <v>35</v>
      </c>
    </row>
    <row r="27" spans="2:16" x14ac:dyDescent="0.2">
      <c r="B27" s="2">
        <v>2021</v>
      </c>
      <c r="C27" s="5">
        <f t="shared" si="0"/>
        <v>0.78595943224182507</v>
      </c>
      <c r="D27" s="5">
        <v>0.37093796159527326</v>
      </c>
      <c r="E27" s="5">
        <f t="shared" si="1"/>
        <v>0.74184370297230551</v>
      </c>
      <c r="F27" s="16" t="s">
        <v>40</v>
      </c>
      <c r="G27" s="5">
        <f t="shared" si="2"/>
        <v>1.2364365656986063</v>
      </c>
      <c r="H27" s="5">
        <v>3.8577740955537143</v>
      </c>
      <c r="I27" s="5">
        <f t="shared" si="3"/>
        <v>2.3486009848334919</v>
      </c>
      <c r="J27" s="5">
        <v>4.2861379092203062</v>
      </c>
      <c r="K27" s="5">
        <f t="shared" si="4"/>
        <v>0.26573959415903031</v>
      </c>
      <c r="L27" s="5">
        <v>8.1296191017623656E-2</v>
      </c>
      <c r="O27" t="s">
        <v>36</v>
      </c>
    </row>
    <row r="28" spans="2:16" x14ac:dyDescent="0.2">
      <c r="B28" s="4"/>
      <c r="C28" s="4"/>
      <c r="D28" s="4"/>
      <c r="E28" s="4"/>
      <c r="F28" s="4"/>
      <c r="G28" s="4"/>
      <c r="H28" s="4"/>
      <c r="O28" t="s">
        <v>37</v>
      </c>
    </row>
    <row r="29" spans="2:16" x14ac:dyDescent="0.2">
      <c r="B29" s="4"/>
      <c r="C29" s="4"/>
      <c r="D29" s="4"/>
      <c r="E29" s="4"/>
      <c r="F29" s="4"/>
      <c r="G29" s="4"/>
      <c r="H29" s="4"/>
      <c r="O29" t="s">
        <v>38</v>
      </c>
    </row>
    <row r="30" spans="2:16" x14ac:dyDescent="0.2">
      <c r="B30" s="4"/>
      <c r="C30" s="4"/>
      <c r="D30" s="4"/>
      <c r="E30" s="4"/>
      <c r="F30" s="4"/>
      <c r="G30" s="4"/>
      <c r="H30" s="4"/>
    </row>
    <row r="31" spans="2:16" x14ac:dyDescent="0.2">
      <c r="B31" s="4"/>
      <c r="C31" s="4"/>
      <c r="D31" s="4"/>
      <c r="E31" s="4"/>
      <c r="F31" s="10" t="s">
        <v>51</v>
      </c>
      <c r="G31" s="4"/>
      <c r="H31" s="4"/>
    </row>
    <row r="32" spans="2:16" x14ac:dyDescent="0.2">
      <c r="F32" s="6" t="s">
        <v>52</v>
      </c>
    </row>
    <row r="33" spans="2:10" x14ac:dyDescent="0.2">
      <c r="B33" s="11" t="s">
        <v>18</v>
      </c>
      <c r="C33" s="11" t="s">
        <v>44</v>
      </c>
      <c r="D33" s="11" t="s">
        <v>45</v>
      </c>
      <c r="E33" s="11" t="s">
        <v>43</v>
      </c>
      <c r="F33" s="11" t="s">
        <v>46</v>
      </c>
      <c r="G33" s="11" t="s">
        <v>47</v>
      </c>
      <c r="H33" s="11" t="s">
        <v>48</v>
      </c>
      <c r="I33" s="11" t="s">
        <v>49</v>
      </c>
      <c r="J33" s="11" t="s">
        <v>50</v>
      </c>
    </row>
    <row r="34" spans="2:10" x14ac:dyDescent="0.2">
      <c r="B34" s="12"/>
      <c r="C34" s="12"/>
      <c r="D34" s="12"/>
      <c r="E34" s="12"/>
      <c r="F34" s="12"/>
      <c r="G34" s="12"/>
      <c r="H34" s="12"/>
      <c r="I34" s="12"/>
      <c r="J34" s="12"/>
    </row>
    <row r="35" spans="2:10" x14ac:dyDescent="0.2">
      <c r="B35" s="13"/>
      <c r="C35" s="13"/>
      <c r="D35" s="13"/>
      <c r="E35" s="13"/>
      <c r="F35" s="13"/>
      <c r="G35" s="13"/>
      <c r="H35" s="13"/>
      <c r="I35" s="13"/>
      <c r="J35" s="13"/>
    </row>
    <row r="36" spans="2:10" x14ac:dyDescent="0.2">
      <c r="B36" s="2">
        <v>2016</v>
      </c>
      <c r="C36" s="5">
        <f>L2/N2</f>
        <v>2.6366432331272831E-2</v>
      </c>
      <c r="D36" s="5">
        <v>2.4012724028241134E-2</v>
      </c>
      <c r="E36" s="5">
        <f>L2/O2</f>
        <v>9.8531690323316934E-2</v>
      </c>
      <c r="F36" s="5">
        <v>0.14318760120286839</v>
      </c>
      <c r="G36" s="5">
        <f>P2/I2</f>
        <v>11.448275862068966</v>
      </c>
      <c r="H36" s="5">
        <v>14.696517412935325</v>
      </c>
      <c r="I36" s="5">
        <f>P2/(N2/(H2*C2))</f>
        <v>0.28278880257101535</v>
      </c>
      <c r="J36" s="5">
        <v>0.34843746683218246</v>
      </c>
    </row>
    <row r="37" spans="2:10" x14ac:dyDescent="0.2">
      <c r="B37" s="2">
        <v>2017</v>
      </c>
      <c r="C37" s="5">
        <f t="shared" ref="C37:C41" si="5">L3/N3</f>
        <v>3.4459779693074975E-2</v>
      </c>
      <c r="D37" s="5">
        <v>6.2286105407255307E-2</v>
      </c>
      <c r="E37" s="5">
        <f t="shared" ref="E37:E41" si="6">L3/O3</f>
        <v>0.12956903793859456</v>
      </c>
      <c r="F37" s="5">
        <v>0.2726952229860744</v>
      </c>
      <c r="G37" s="5">
        <f t="shared" ref="G37:G41" si="7">P3/I3</f>
        <v>8.9960053262316908</v>
      </c>
      <c r="H37" s="5">
        <v>5.1183431952662719</v>
      </c>
      <c r="I37" s="5">
        <f t="shared" ref="I37:I41" si="8">P3/(N3/(H3*C3))</f>
        <v>0.29564645017123703</v>
      </c>
      <c r="J37" s="5">
        <v>0.3184221826307525</v>
      </c>
    </row>
    <row r="38" spans="2:10" x14ac:dyDescent="0.2">
      <c r="B38" s="2">
        <v>2018</v>
      </c>
      <c r="C38" s="5">
        <f t="shared" si="5"/>
        <v>2.6180818529037884E-2</v>
      </c>
      <c r="D38" s="5">
        <v>4.3047515443490426E-2</v>
      </c>
      <c r="E38" s="5">
        <f t="shared" si="6"/>
        <v>0.10144478518286372</v>
      </c>
      <c r="F38" s="5">
        <v>0.17215661901802362</v>
      </c>
      <c r="G38" s="5">
        <f t="shared" si="7"/>
        <v>10.720706260032102</v>
      </c>
      <c r="H38" s="5">
        <v>7.3055555555555554</v>
      </c>
      <c r="I38" s="5">
        <f t="shared" si="8"/>
        <v>0.27059641424749004</v>
      </c>
      <c r="J38" s="5">
        <v>0.31422261937138191</v>
      </c>
    </row>
    <row r="39" spans="2:10" x14ac:dyDescent="0.2">
      <c r="B39" s="2">
        <v>2019</v>
      </c>
      <c r="C39" s="5">
        <f t="shared" si="5"/>
        <v>1.7511793317296239E-2</v>
      </c>
      <c r="D39" s="5">
        <v>2.2265208637637677E-2</v>
      </c>
      <c r="E39" s="5">
        <f t="shared" si="6"/>
        <v>6.8430854225973795E-2</v>
      </c>
      <c r="F39" s="5">
        <v>8.8442841461502275E-2</v>
      </c>
      <c r="G39" s="5">
        <f t="shared" si="7"/>
        <v>13.863013698630137</v>
      </c>
      <c r="H39" s="5">
        <v>8.7637362637362628</v>
      </c>
      <c r="I39" s="5">
        <f t="shared" si="8"/>
        <v>0.23162430510351931</v>
      </c>
      <c r="J39" s="5">
        <v>0.19458546642453908</v>
      </c>
    </row>
    <row r="40" spans="2:10" x14ac:dyDescent="0.2">
      <c r="B40" s="2">
        <v>2020</v>
      </c>
      <c r="C40" s="5">
        <f t="shared" si="5"/>
        <v>-1.6163097186334428E-2</v>
      </c>
      <c r="D40" s="5">
        <v>-0.21793667458694813</v>
      </c>
      <c r="E40" s="5">
        <f t="shared" si="6"/>
        <v>-4.9724914781874907E-2</v>
      </c>
      <c r="F40" s="5">
        <v>-1.54484919702311</v>
      </c>
      <c r="G40" s="14">
        <f t="shared" si="7"/>
        <v>-27.787974683544302</v>
      </c>
      <c r="H40" s="14">
        <v>-1.1861198738170347</v>
      </c>
      <c r="I40" s="5">
        <f t="shared" si="8"/>
        <v>0.4360605636805141</v>
      </c>
      <c r="J40" s="5">
        <v>0.25804940045311375</v>
      </c>
    </row>
    <row r="41" spans="2:10" x14ac:dyDescent="0.2">
      <c r="B41" s="2">
        <v>2021</v>
      </c>
      <c r="C41" s="5">
        <f t="shared" si="5"/>
        <v>0.13019900918848831</v>
      </c>
      <c r="D41" s="5">
        <v>5.6539617270283095E-2</v>
      </c>
      <c r="E41" s="5">
        <f t="shared" si="6"/>
        <v>0.5943097453311631</v>
      </c>
      <c r="F41" s="5">
        <v>0.39491853079259875</v>
      </c>
      <c r="G41" s="5">
        <f t="shared" si="7"/>
        <v>6.0582617000955103</v>
      </c>
      <c r="H41" s="5">
        <v>5.4935622317596566</v>
      </c>
      <c r="I41" s="5">
        <f t="shared" si="8"/>
        <v>0.72102754916128831</v>
      </c>
      <c r="J41" s="5">
        <v>0.29591927882334335</v>
      </c>
    </row>
    <row r="51" spans="2:3" x14ac:dyDescent="0.2">
      <c r="B51" s="3"/>
      <c r="C51" s="3"/>
    </row>
  </sheetData>
  <mergeCells count="20">
    <mergeCell ref="G19:G21"/>
    <mergeCell ref="B19:B21"/>
    <mergeCell ref="C19:C21"/>
    <mergeCell ref="D19:D21"/>
    <mergeCell ref="E19:E21"/>
    <mergeCell ref="F19:F21"/>
    <mergeCell ref="H19:H21"/>
    <mergeCell ref="I19:I21"/>
    <mergeCell ref="J19:J21"/>
    <mergeCell ref="K19:K21"/>
    <mergeCell ref="L19:L21"/>
    <mergeCell ref="H33:H35"/>
    <mergeCell ref="I33:I35"/>
    <mergeCell ref="J33:J35"/>
    <mergeCell ref="B33:B35"/>
    <mergeCell ref="C33:C35"/>
    <mergeCell ref="D33:D35"/>
    <mergeCell ref="E33:E35"/>
    <mergeCell ref="F33:F35"/>
    <mergeCell ref="G33:G35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limonj</vt:lpstr>
      <vt:lpstr>limonj!_Hlk85483754</vt:lpstr>
      <vt:lpstr>yqhlvkfkn7wwaeol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Julissa Limon</cp:lastModifiedBy>
  <dcterms:created xsi:type="dcterms:W3CDTF">2022-08-09T21:01:15Z</dcterms:created>
  <dcterms:modified xsi:type="dcterms:W3CDTF">2022-08-10T05:38:57Z</dcterms:modified>
</cp:coreProperties>
</file>