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cht\Desktop\Projektseminar I-490\universell-relational\"/>
    </mc:Choice>
  </mc:AlternateContent>
  <xr:revisionPtr revIDLastSave="0" documentId="13_ncr:1_{B83C5F10-485F-4817-BFC0-CA6B199FE7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YSQL" sheetId="2" r:id="rId1"/>
    <sheet name="MSSQL" sheetId="4" r:id="rId2"/>
    <sheet name=" ZusammenfassungDB" sheetId="5" r:id="rId3"/>
    <sheet name="Tabelle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F10" i="6"/>
  <c r="E10" i="6"/>
  <c r="D10" i="6"/>
  <c r="C10" i="6"/>
  <c r="G9" i="6"/>
  <c r="F9" i="6"/>
  <c r="E9" i="6"/>
  <c r="D9" i="6"/>
  <c r="C9" i="6"/>
  <c r="G8" i="6"/>
  <c r="F8" i="6"/>
  <c r="E8" i="6"/>
  <c r="D8" i="6"/>
  <c r="C8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G10" i="5"/>
  <c r="G9" i="5"/>
  <c r="G8" i="5"/>
  <c r="G7" i="5"/>
  <c r="F10" i="5"/>
  <c r="F9" i="5"/>
  <c r="F8" i="5"/>
  <c r="F7" i="5"/>
  <c r="E10" i="5"/>
  <c r="E9" i="5"/>
  <c r="E8" i="5"/>
  <c r="E7" i="5"/>
  <c r="D10" i="5"/>
  <c r="D9" i="5"/>
  <c r="D8" i="5"/>
  <c r="D7" i="5"/>
  <c r="C10" i="5"/>
  <c r="C9" i="5"/>
  <c r="C8" i="5"/>
  <c r="C7" i="5"/>
  <c r="G6" i="5"/>
  <c r="G5" i="5"/>
  <c r="G4" i="5"/>
  <c r="F6" i="5"/>
  <c r="F5" i="5"/>
  <c r="F4" i="5"/>
  <c r="E6" i="5"/>
  <c r="E5" i="5"/>
  <c r="E4" i="5"/>
  <c r="D6" i="5"/>
  <c r="D5" i="5"/>
  <c r="D4" i="5"/>
  <c r="C4" i="5"/>
  <c r="C6" i="5"/>
  <c r="C5" i="5"/>
  <c r="AP38" i="4"/>
  <c r="AP37" i="4"/>
  <c r="AP36" i="4"/>
  <c r="AP35" i="4"/>
  <c r="AO38" i="4"/>
  <c r="AO37" i="4"/>
  <c r="AO36" i="4"/>
  <c r="AO35" i="4"/>
  <c r="AN38" i="4"/>
  <c r="AN37" i="4"/>
  <c r="AN36" i="4"/>
  <c r="AN35" i="4"/>
  <c r="AM38" i="4"/>
  <c r="AM37" i="4"/>
  <c r="AM36" i="4"/>
  <c r="AM35" i="4"/>
  <c r="AL38" i="4"/>
  <c r="AL37" i="4"/>
  <c r="AL36" i="4"/>
  <c r="AL35" i="4"/>
  <c r="AP9" i="4"/>
  <c r="AP8" i="4"/>
  <c r="AP7" i="4"/>
  <c r="AP6" i="4"/>
  <c r="AO9" i="4"/>
  <c r="AO8" i="4"/>
  <c r="AO7" i="4"/>
  <c r="AO6" i="4"/>
  <c r="AN9" i="4"/>
  <c r="AN8" i="4"/>
  <c r="AN7" i="4"/>
  <c r="AN6" i="4"/>
  <c r="AM9" i="4"/>
  <c r="AM8" i="4"/>
  <c r="AM7" i="4"/>
  <c r="AM6" i="4"/>
  <c r="AL9" i="4"/>
  <c r="AL8" i="4"/>
  <c r="AL7" i="4"/>
  <c r="AL6" i="4"/>
  <c r="P79" i="4" l="1"/>
  <c r="J79" i="4"/>
  <c r="D79" i="4"/>
  <c r="AO75" i="2"/>
  <c r="AO74" i="2"/>
  <c r="AO73" i="2"/>
  <c r="AN75" i="2"/>
  <c r="AN74" i="2"/>
  <c r="AN73" i="2"/>
  <c r="AM75" i="2"/>
  <c r="AM74" i="2"/>
  <c r="AM73" i="2"/>
  <c r="AL75" i="2"/>
  <c r="AL74" i="2"/>
  <c r="AL73" i="2"/>
  <c r="AK75" i="2"/>
  <c r="AK74" i="2"/>
  <c r="AK73" i="2"/>
  <c r="AO42" i="2"/>
  <c r="AN42" i="2"/>
  <c r="AN41" i="2"/>
  <c r="AM42" i="2"/>
  <c r="AM41" i="2"/>
  <c r="AL42" i="2"/>
  <c r="AL41" i="2"/>
  <c r="AK42" i="2"/>
  <c r="AK41" i="2"/>
  <c r="AO7" i="2"/>
  <c r="AO6" i="2"/>
  <c r="AO5" i="2"/>
  <c r="AN7" i="2"/>
  <c r="AN6" i="2"/>
  <c r="AN5" i="2"/>
  <c r="AM7" i="2"/>
  <c r="AM6" i="2"/>
  <c r="AM5" i="2"/>
  <c r="AL7" i="2"/>
  <c r="AL6" i="2"/>
  <c r="AL5" i="2"/>
  <c r="AK7" i="2"/>
  <c r="AK6" i="2"/>
  <c r="AK5" i="2"/>
  <c r="L48" i="4"/>
  <c r="F48" i="4"/>
  <c r="R48" i="4"/>
  <c r="AB79" i="4"/>
  <c r="AD79" i="4" s="1"/>
  <c r="AA79" i="4"/>
  <c r="Z79" i="4"/>
  <c r="AE79" i="4" s="1"/>
  <c r="V79" i="4"/>
  <c r="X79" i="4" s="1"/>
  <c r="U79" i="4"/>
  <c r="T79" i="4"/>
  <c r="O79" i="4"/>
  <c r="N79" i="4"/>
  <c r="I79" i="4"/>
  <c r="H79" i="4"/>
  <c r="C79" i="4"/>
  <c r="B79" i="4"/>
  <c r="AD78" i="4"/>
  <c r="X78" i="4"/>
  <c r="R78" i="4"/>
  <c r="L78" i="4"/>
  <c r="F78" i="4"/>
  <c r="AD77" i="4"/>
  <c r="X77" i="4"/>
  <c r="R77" i="4"/>
  <c r="L77" i="4"/>
  <c r="F77" i="4"/>
  <c r="AD76" i="4"/>
  <c r="X76" i="4"/>
  <c r="R76" i="4"/>
  <c r="L76" i="4"/>
  <c r="F76" i="4"/>
  <c r="AD75" i="4"/>
  <c r="X75" i="4"/>
  <c r="R75" i="4"/>
  <c r="L75" i="4"/>
  <c r="F75" i="4"/>
  <c r="AD74" i="4"/>
  <c r="X74" i="4"/>
  <c r="R74" i="4"/>
  <c r="L74" i="4"/>
  <c r="F74" i="4"/>
  <c r="AD73" i="4"/>
  <c r="X73" i="4"/>
  <c r="R73" i="4"/>
  <c r="L73" i="4"/>
  <c r="F73" i="4"/>
  <c r="AD72" i="4"/>
  <c r="X72" i="4"/>
  <c r="R72" i="4"/>
  <c r="L72" i="4"/>
  <c r="F72" i="4"/>
  <c r="AD71" i="4"/>
  <c r="X71" i="4"/>
  <c r="R71" i="4"/>
  <c r="L71" i="4"/>
  <c r="F71" i="4"/>
  <c r="AD70" i="4"/>
  <c r="X70" i="4"/>
  <c r="R70" i="4"/>
  <c r="L70" i="4"/>
  <c r="F70" i="4"/>
  <c r="AD69" i="4"/>
  <c r="X69" i="4"/>
  <c r="R69" i="4"/>
  <c r="L69" i="4"/>
  <c r="F69" i="4"/>
  <c r="AB58" i="4"/>
  <c r="AE58" i="4" s="1"/>
  <c r="AA58" i="4"/>
  <c r="Z58" i="4"/>
  <c r="V58" i="4"/>
  <c r="X58" i="4" s="1"/>
  <c r="U58" i="4"/>
  <c r="T58" i="4"/>
  <c r="P58" i="4"/>
  <c r="R58" i="4" s="1"/>
  <c r="O58" i="4"/>
  <c r="N58" i="4"/>
  <c r="J58" i="4"/>
  <c r="L58" i="4" s="1"/>
  <c r="I58" i="4"/>
  <c r="H58" i="4"/>
  <c r="D58" i="4"/>
  <c r="F58" i="4" s="1"/>
  <c r="C58" i="4"/>
  <c r="B58" i="4"/>
  <c r="AD57" i="4"/>
  <c r="X57" i="4"/>
  <c r="R57" i="4"/>
  <c r="L57" i="4"/>
  <c r="F57" i="4"/>
  <c r="AD56" i="4"/>
  <c r="X56" i="4"/>
  <c r="R56" i="4"/>
  <c r="L56" i="4"/>
  <c r="F56" i="4"/>
  <c r="AD55" i="4"/>
  <c r="X55" i="4"/>
  <c r="R55" i="4"/>
  <c r="L55" i="4"/>
  <c r="F55" i="4"/>
  <c r="AD54" i="4"/>
  <c r="X54" i="4"/>
  <c r="R54" i="4"/>
  <c r="L54" i="4"/>
  <c r="F54" i="4"/>
  <c r="AD53" i="4"/>
  <c r="X53" i="4"/>
  <c r="R53" i="4"/>
  <c r="L53" i="4"/>
  <c r="F53" i="4"/>
  <c r="AD52" i="4"/>
  <c r="X52" i="4"/>
  <c r="R52" i="4"/>
  <c r="L52" i="4"/>
  <c r="F52" i="4"/>
  <c r="AD51" i="4"/>
  <c r="X51" i="4"/>
  <c r="R51" i="4"/>
  <c r="L51" i="4"/>
  <c r="F51" i="4"/>
  <c r="AD50" i="4"/>
  <c r="X50" i="4"/>
  <c r="R50" i="4"/>
  <c r="L50" i="4"/>
  <c r="F50" i="4"/>
  <c r="AD49" i="4"/>
  <c r="X49" i="4"/>
  <c r="R49" i="4"/>
  <c r="L49" i="4"/>
  <c r="F49" i="4"/>
  <c r="AD48" i="4"/>
  <c r="X48" i="4"/>
  <c r="Y79" i="4" l="1"/>
  <c r="L79" i="4"/>
  <c r="R79" i="4"/>
  <c r="F79" i="4"/>
  <c r="AD58" i="4"/>
  <c r="Y58" i="4"/>
  <c r="S58" i="4"/>
  <c r="M58" i="4"/>
  <c r="G58" i="4"/>
  <c r="M79" i="4" l="1"/>
  <c r="G79" i="4"/>
  <c r="S79" i="4"/>
  <c r="F54" i="2"/>
  <c r="L28" i="4"/>
  <c r="B54" i="2"/>
  <c r="C54" i="2"/>
  <c r="D54" i="2"/>
  <c r="AB54" i="2"/>
  <c r="AD54" i="2" s="1"/>
  <c r="AA54" i="2"/>
  <c r="Z54" i="2"/>
  <c r="V54" i="2"/>
  <c r="X54" i="2" s="1"/>
  <c r="U54" i="2"/>
  <c r="T54" i="2"/>
  <c r="P54" i="2"/>
  <c r="R54" i="2" s="1"/>
  <c r="O54" i="2"/>
  <c r="N54" i="2"/>
  <c r="J54" i="2"/>
  <c r="L54" i="2" s="1"/>
  <c r="I54" i="2"/>
  <c r="H54" i="2"/>
  <c r="AD53" i="2"/>
  <c r="X53" i="2"/>
  <c r="R53" i="2"/>
  <c r="L53" i="2"/>
  <c r="F53" i="2"/>
  <c r="AD52" i="2"/>
  <c r="X52" i="2"/>
  <c r="R52" i="2"/>
  <c r="L52" i="2"/>
  <c r="F52" i="2"/>
  <c r="AD51" i="2"/>
  <c r="X51" i="2"/>
  <c r="R51" i="2"/>
  <c r="L51" i="2"/>
  <c r="F51" i="2"/>
  <c r="AD50" i="2"/>
  <c r="X50" i="2"/>
  <c r="R50" i="2"/>
  <c r="L50" i="2"/>
  <c r="F50" i="2"/>
  <c r="AD49" i="2"/>
  <c r="X49" i="2"/>
  <c r="R49" i="2"/>
  <c r="L49" i="2"/>
  <c r="F49" i="2"/>
  <c r="AD48" i="2"/>
  <c r="X48" i="2"/>
  <c r="R48" i="2"/>
  <c r="L48" i="2"/>
  <c r="F48" i="2"/>
  <c r="AD47" i="2"/>
  <c r="X47" i="2"/>
  <c r="R47" i="2"/>
  <c r="L47" i="2"/>
  <c r="F47" i="2"/>
  <c r="AD46" i="2"/>
  <c r="X46" i="2"/>
  <c r="R46" i="2"/>
  <c r="L46" i="2"/>
  <c r="F46" i="2"/>
  <c r="AD45" i="2"/>
  <c r="X45" i="2"/>
  <c r="R45" i="2"/>
  <c r="L45" i="2"/>
  <c r="F45" i="2"/>
  <c r="AD44" i="2"/>
  <c r="X44" i="2"/>
  <c r="R44" i="2"/>
  <c r="L44" i="2"/>
  <c r="F44" i="2"/>
  <c r="M54" i="2" l="1"/>
  <c r="AE54" i="2"/>
  <c r="Y54" i="2"/>
  <c r="S54" i="2"/>
  <c r="G54" i="2"/>
  <c r="AB36" i="2"/>
  <c r="AD36" i="2" s="1"/>
  <c r="AA36" i="2"/>
  <c r="Z36" i="2"/>
  <c r="V36" i="2"/>
  <c r="X36" i="2" s="1"/>
  <c r="U36" i="2"/>
  <c r="T36" i="2"/>
  <c r="P36" i="2"/>
  <c r="R36" i="2" s="1"/>
  <c r="O36" i="2"/>
  <c r="N36" i="2"/>
  <c r="J36" i="2"/>
  <c r="L36" i="2" s="1"/>
  <c r="I36" i="2"/>
  <c r="H36" i="2"/>
  <c r="D36" i="2"/>
  <c r="G36" i="2" s="1"/>
  <c r="C36" i="2"/>
  <c r="B36" i="2"/>
  <c r="AD35" i="2"/>
  <c r="X35" i="2"/>
  <c r="R35" i="2"/>
  <c r="L35" i="2"/>
  <c r="F35" i="2"/>
  <c r="AD34" i="2"/>
  <c r="X34" i="2"/>
  <c r="R34" i="2"/>
  <c r="L34" i="2"/>
  <c r="F34" i="2"/>
  <c r="AD33" i="2"/>
  <c r="X33" i="2"/>
  <c r="R33" i="2"/>
  <c r="L33" i="2"/>
  <c r="F33" i="2"/>
  <c r="AD32" i="2"/>
  <c r="X32" i="2"/>
  <c r="R32" i="2"/>
  <c r="L32" i="2"/>
  <c r="F32" i="2"/>
  <c r="AD31" i="2"/>
  <c r="X31" i="2"/>
  <c r="R31" i="2"/>
  <c r="L31" i="2"/>
  <c r="F31" i="2"/>
  <c r="AD30" i="2"/>
  <c r="X30" i="2"/>
  <c r="R30" i="2"/>
  <c r="L30" i="2"/>
  <c r="F30" i="2"/>
  <c r="AD29" i="2"/>
  <c r="X29" i="2"/>
  <c r="R29" i="2"/>
  <c r="L29" i="2"/>
  <c r="F29" i="2"/>
  <c r="AD28" i="2"/>
  <c r="X28" i="2"/>
  <c r="R28" i="2"/>
  <c r="L28" i="2"/>
  <c r="F28" i="2"/>
  <c r="AD27" i="2"/>
  <c r="X27" i="2"/>
  <c r="R27" i="2"/>
  <c r="L27" i="2"/>
  <c r="F27" i="2"/>
  <c r="AD26" i="2"/>
  <c r="X26" i="2"/>
  <c r="R26" i="2"/>
  <c r="L26" i="2"/>
  <c r="F26" i="2"/>
  <c r="Y36" i="2" l="1"/>
  <c r="AE36" i="2"/>
  <c r="S36" i="2"/>
  <c r="F36" i="2"/>
  <c r="M36" i="2"/>
  <c r="AB16" i="4"/>
  <c r="AD16" i="4" s="1"/>
  <c r="AA16" i="4"/>
  <c r="Z16" i="4"/>
  <c r="V16" i="4"/>
  <c r="X16" i="4" s="1"/>
  <c r="U16" i="4"/>
  <c r="T16" i="4"/>
  <c r="P16" i="4"/>
  <c r="R16" i="4" s="1"/>
  <c r="O16" i="4"/>
  <c r="N16" i="4"/>
  <c r="J16" i="4"/>
  <c r="L16" i="4" s="1"/>
  <c r="I16" i="4"/>
  <c r="H16" i="4"/>
  <c r="D16" i="4"/>
  <c r="F16" i="4" s="1"/>
  <c r="C16" i="4"/>
  <c r="B16" i="4"/>
  <c r="AD15" i="4"/>
  <c r="X15" i="4"/>
  <c r="R15" i="4"/>
  <c r="L15" i="4"/>
  <c r="F15" i="4"/>
  <c r="AD14" i="4"/>
  <c r="X14" i="4"/>
  <c r="R14" i="4"/>
  <c r="L14" i="4"/>
  <c r="F14" i="4"/>
  <c r="AD13" i="4"/>
  <c r="X13" i="4"/>
  <c r="R13" i="4"/>
  <c r="L13" i="4"/>
  <c r="F13" i="4"/>
  <c r="AD12" i="4"/>
  <c r="X12" i="4"/>
  <c r="R12" i="4"/>
  <c r="L12" i="4"/>
  <c r="F12" i="4"/>
  <c r="AD11" i="4"/>
  <c r="X11" i="4"/>
  <c r="R11" i="4"/>
  <c r="L11" i="4"/>
  <c r="F11" i="4"/>
  <c r="AD10" i="4"/>
  <c r="X10" i="4"/>
  <c r="R10" i="4"/>
  <c r="L10" i="4"/>
  <c r="F10" i="4"/>
  <c r="AD9" i="4"/>
  <c r="X9" i="4"/>
  <c r="R9" i="4"/>
  <c r="L9" i="4"/>
  <c r="F9" i="4"/>
  <c r="AD8" i="4"/>
  <c r="X8" i="4"/>
  <c r="R8" i="4"/>
  <c r="L8" i="4"/>
  <c r="F8" i="4"/>
  <c r="AD7" i="4"/>
  <c r="X7" i="4"/>
  <c r="R7" i="4"/>
  <c r="L7" i="4"/>
  <c r="F7" i="4"/>
  <c r="AD6" i="4"/>
  <c r="X6" i="4"/>
  <c r="R6" i="4"/>
  <c r="L6" i="4"/>
  <c r="F6" i="4"/>
  <c r="Y16" i="4" l="1"/>
  <c r="S16" i="4"/>
  <c r="AE16" i="4"/>
  <c r="M16" i="4"/>
  <c r="G16" i="4"/>
  <c r="AB37" i="4"/>
  <c r="AD37" i="4" s="1"/>
  <c r="AA37" i="4"/>
  <c r="Z37" i="4"/>
  <c r="V37" i="4"/>
  <c r="X37" i="4" s="1"/>
  <c r="U37" i="4"/>
  <c r="T37" i="4"/>
  <c r="P37" i="4"/>
  <c r="R37" i="4" s="1"/>
  <c r="O37" i="4"/>
  <c r="N37" i="4"/>
  <c r="J37" i="4"/>
  <c r="L37" i="4" s="1"/>
  <c r="I37" i="4"/>
  <c r="H37" i="4"/>
  <c r="D37" i="4"/>
  <c r="F37" i="4" s="1"/>
  <c r="C37" i="4"/>
  <c r="B37" i="4"/>
  <c r="AD36" i="4"/>
  <c r="X36" i="4"/>
  <c r="R36" i="4"/>
  <c r="L36" i="4"/>
  <c r="F36" i="4"/>
  <c r="AD35" i="4"/>
  <c r="X35" i="4"/>
  <c r="R35" i="4"/>
  <c r="L35" i="4"/>
  <c r="F35" i="4"/>
  <c r="AD34" i="4"/>
  <c r="X34" i="4"/>
  <c r="R34" i="4"/>
  <c r="L34" i="4"/>
  <c r="F34" i="4"/>
  <c r="AD33" i="4"/>
  <c r="X33" i="4"/>
  <c r="R33" i="4"/>
  <c r="L33" i="4"/>
  <c r="F33" i="4"/>
  <c r="AD32" i="4"/>
  <c r="X32" i="4"/>
  <c r="R32" i="4"/>
  <c r="L32" i="4"/>
  <c r="F32" i="4"/>
  <c r="AD31" i="4"/>
  <c r="X31" i="4"/>
  <c r="R31" i="4"/>
  <c r="L31" i="4"/>
  <c r="F31" i="4"/>
  <c r="AD30" i="4"/>
  <c r="X30" i="4"/>
  <c r="R30" i="4"/>
  <c r="L30" i="4"/>
  <c r="F30" i="4"/>
  <c r="AD29" i="4"/>
  <c r="X29" i="4"/>
  <c r="R29" i="4"/>
  <c r="L29" i="4"/>
  <c r="F29" i="4"/>
  <c r="AD28" i="4"/>
  <c r="X28" i="4"/>
  <c r="R28" i="4"/>
  <c r="F28" i="4"/>
  <c r="AD27" i="4"/>
  <c r="X27" i="4"/>
  <c r="R27" i="4"/>
  <c r="L27" i="4"/>
  <c r="F27" i="4"/>
  <c r="Y37" i="4" l="1"/>
  <c r="S37" i="4"/>
  <c r="M37" i="4"/>
  <c r="G37" i="4"/>
  <c r="AE37" i="4"/>
  <c r="F7" i="2"/>
  <c r="F8" i="2"/>
  <c r="F9" i="2"/>
  <c r="F10" i="2"/>
  <c r="F11" i="2"/>
  <c r="F12" i="2"/>
  <c r="F13" i="2"/>
  <c r="F14" i="2"/>
  <c r="F15" i="2"/>
  <c r="F6" i="2"/>
  <c r="L7" i="2" l="1"/>
  <c r="L8" i="2"/>
  <c r="L9" i="2"/>
  <c r="L10" i="2"/>
  <c r="L11" i="2"/>
  <c r="L12" i="2"/>
  <c r="L13" i="2"/>
  <c r="L14" i="2"/>
  <c r="L15" i="2"/>
  <c r="L6" i="2"/>
  <c r="R7" i="2"/>
  <c r="R8" i="2"/>
  <c r="R9" i="2"/>
  <c r="R10" i="2"/>
  <c r="R11" i="2"/>
  <c r="R12" i="2"/>
  <c r="R13" i="2"/>
  <c r="R14" i="2"/>
  <c r="R15" i="2"/>
  <c r="R6" i="2"/>
  <c r="X7" i="2"/>
  <c r="X8" i="2"/>
  <c r="X9" i="2"/>
  <c r="X10" i="2"/>
  <c r="X11" i="2"/>
  <c r="X12" i="2"/>
  <c r="X13" i="2"/>
  <c r="X14" i="2"/>
  <c r="X15" i="2"/>
  <c r="X6" i="2"/>
  <c r="AD7" i="2"/>
  <c r="AD8" i="2"/>
  <c r="AD9" i="2"/>
  <c r="AD10" i="2"/>
  <c r="AD11" i="2"/>
  <c r="AD12" i="2"/>
  <c r="AD13" i="2"/>
  <c r="AD14" i="2"/>
  <c r="AD15" i="2"/>
  <c r="AD6" i="2"/>
  <c r="B16" i="2"/>
  <c r="C16" i="2"/>
  <c r="D16" i="2"/>
  <c r="F16" i="2" s="1"/>
  <c r="H16" i="2"/>
  <c r="I16" i="2"/>
  <c r="J16" i="2"/>
  <c r="L16" i="2" s="1"/>
  <c r="N16" i="2"/>
  <c r="O16" i="2"/>
  <c r="P16" i="2"/>
  <c r="R16" i="2" s="1"/>
  <c r="T16" i="2"/>
  <c r="U16" i="2"/>
  <c r="V16" i="2"/>
  <c r="X16" i="2" s="1"/>
  <c r="Z16" i="2"/>
  <c r="AA16" i="2"/>
  <c r="AB16" i="2"/>
  <c r="M16" i="2" l="1"/>
  <c r="Y16" i="2"/>
  <c r="S16" i="2"/>
  <c r="AD16" i="2"/>
  <c r="AE16" i="2"/>
  <c r="G16" i="2"/>
</calcChain>
</file>

<file path=xl/sharedStrings.xml><?xml version="1.0" encoding="utf-8"?>
<sst xmlns="http://schemas.openxmlformats.org/spreadsheetml/2006/main" count="473" uniqueCount="61">
  <si>
    <t>Analyse 1 - Taktung pro Artikel</t>
  </si>
  <si>
    <t>1. Lauf</t>
  </si>
  <si>
    <t>mit Schreibfunktion</t>
  </si>
  <si>
    <t>ohne Schreibfunktion</t>
  </si>
  <si>
    <t>2. Lauf</t>
  </si>
  <si>
    <t>3. Lauf</t>
  </si>
  <si>
    <t>4. Lauf</t>
  </si>
  <si>
    <t>5. Lauf</t>
  </si>
  <si>
    <t>6. Lauf</t>
  </si>
  <si>
    <t>7. Lauf</t>
  </si>
  <si>
    <t>8. Lauf</t>
  </si>
  <si>
    <t>9. Lauf</t>
  </si>
  <si>
    <t>10. Lauf</t>
  </si>
  <si>
    <t>Analyse 2 - Auftrennung</t>
  </si>
  <si>
    <t>Analyse 4 - Ladungsträger</t>
  </si>
  <si>
    <t>Analyse 5 - Taktung pro Ladungsträger</t>
  </si>
  <si>
    <t>Median</t>
  </si>
  <si>
    <t>Analyse 7 - Umrüsten</t>
  </si>
  <si>
    <t>Skript</t>
  </si>
  <si>
    <t>DB</t>
  </si>
  <si>
    <t>Gesamt</t>
  </si>
  <si>
    <t>Anzahl Queries</t>
  </si>
  <si>
    <t>Zeit pro Query</t>
  </si>
  <si>
    <t>angespasste Indizes</t>
  </si>
  <si>
    <t>Buffer 800 MB</t>
  </si>
  <si>
    <t xml:space="preserve">Buffer 6GB </t>
  </si>
  <si>
    <t>MySQL Indizes</t>
  </si>
  <si>
    <t>Buffer 6 GB und Vorgehensweise der Analyse geändert</t>
  </si>
  <si>
    <t>Analyse 1</t>
  </si>
  <si>
    <t>Analyse 2</t>
  </si>
  <si>
    <t>Analyse 4</t>
  </si>
  <si>
    <t>Analyse 5</t>
  </si>
  <si>
    <t>Analyse 7</t>
  </si>
  <si>
    <t>Buffer 800MB</t>
  </si>
  <si>
    <t>Buffer 6GB</t>
  </si>
  <si>
    <t>Buffer 6GB + veränderte Analysen</t>
  </si>
  <si>
    <t>Vorgehensweise der Analyse geändert und angepasste Indizes</t>
  </si>
  <si>
    <t>MSSQL Indizes</t>
  </si>
  <si>
    <t>MySQL Indizes + veränderte Analysen</t>
  </si>
  <si>
    <t>MSSQL Indizes + veränderte Analysen</t>
  </si>
  <si>
    <t>Zusammenfassung DB Zeiten</t>
  </si>
  <si>
    <t>Zusammenfassung Pythonzeiten</t>
  </si>
  <si>
    <t>Vorgehensweise der Analyse geändert und MySQL Indizes</t>
  </si>
  <si>
    <t>kleinstrukturiert</t>
  </si>
  <si>
    <t>mittelstrukturiert</t>
  </si>
  <si>
    <t>Zusammenfassung Gesamtzeit</t>
  </si>
  <si>
    <t>MySQL normale Analysen + 800MB</t>
  </si>
  <si>
    <t>MySQL normale Analysen + 6GB</t>
  </si>
  <si>
    <t>MySQL neue Analyse + 6GB</t>
  </si>
  <si>
    <t>MSSQL mit MySQL Indizes normale Analysen</t>
  </si>
  <si>
    <t>MSSQL mit MySQL Indizes neue Analysen</t>
  </si>
  <si>
    <t>MSSQL mit MSSQL Indizes normale Analysen</t>
  </si>
  <si>
    <t>MSSQL mit MSSQL Indizes neue Analysen</t>
  </si>
  <si>
    <t xml:space="preserve"> </t>
  </si>
  <si>
    <t>Vergleich DB Zeiten</t>
  </si>
  <si>
    <t>Vergleich Gesamtzeiten</t>
  </si>
  <si>
    <t>MSSQL mit MySQL Indizes alte Analysen</t>
  </si>
  <si>
    <t>MSSQL mit MSSQL Indizes alte Analysen</t>
  </si>
  <si>
    <t>MySQL alte Analysen + 6GB Buffer</t>
  </si>
  <si>
    <t>MySQL neue Analyse + 6GB Buffer</t>
  </si>
  <si>
    <t>MySQL alte Analysen + 800MB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</si>
</sst>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Ausführungszeiten Python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MYSQL!$AJ$41</c:f>
              <c:strCache>
                <c:ptCount val="1"/>
                <c:pt idx="0">
                  <c:v>kleinstrukturiert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MYSQL!$AK$40:$AO$40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MYSQL!$AK$41:$AO$41</c:f>
              <c:numCache>
                <c:formatCode>0.000</c:formatCode>
                <c:ptCount val="5"/>
                <c:pt idx="0">
                  <c:v>196.33587499999999</c:v>
                </c:pt>
                <c:pt idx="1">
                  <c:v>2.0859375</c:v>
                </c:pt>
                <c:pt idx="2">
                  <c:v>159.390625</c:v>
                </c:pt>
                <c:pt idx="3">
                  <c:v>177.9765625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D-4CC3-8152-D67C9B8763BB}"/>
            </c:ext>
          </c:extLst>
        </c:ser>
        <c:ser>
          <c:idx val="1"/>
          <c:order val="1"/>
          <c:tx>
            <c:strRef>
              <c:f>MYSQL!$AJ$42</c:f>
              <c:strCache>
                <c:ptCount val="1"/>
                <c:pt idx="0">
                  <c:v>mittelstrukturiert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MYSQL!$AK$40:$AO$40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MYSQL!$AK$42:$AO$42</c:f>
              <c:numCache>
                <c:formatCode>0.000</c:formatCode>
                <c:ptCount val="5"/>
                <c:pt idx="0">
                  <c:v>18.9296875</c:v>
                </c:pt>
                <c:pt idx="1">
                  <c:v>1.8515625</c:v>
                </c:pt>
                <c:pt idx="2">
                  <c:v>3.8203125</c:v>
                </c:pt>
                <c:pt idx="3">
                  <c:v>34.65625</c:v>
                </c:pt>
                <c:pt idx="4">
                  <c:v>1.4296875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D-4CC3-8152-D67C9B87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959999"/>
        <c:axId val="304649871"/>
      </c:barChart>
      <c:catAx>
        <c:axId val="6029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649871"/>
        <c:crosses val="autoZero"/>
        <c:auto val="1"/>
        <c:lblAlgn val="ctr"/>
        <c:lblOffset val="100"/>
        <c:noMultiLvlLbl val="0"/>
      </c:catAx>
      <c:valAx>
        <c:axId val="30464987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</a:t>
                </a:r>
                <a:r>
                  <a:rPr lang="de-DE" baseline="0"/>
                  <a:t> in Sekunden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9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Komplettvergleich</a:t>
            </a:r>
            <a:r>
              <a:rPr lang="de-DE" baseline="0"/>
              <a:t> DB-Ausführungszeiten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ZusammenfassungDB'!$B$4</c:f>
              <c:strCache>
                <c:ptCount val="1"/>
                <c:pt idx="0">
                  <c:v>MySQL alte Analysen + 800MB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ZusammenfassungDB'!$C$4:$G$4</c:f>
              <c:numCache>
                <c:formatCode>0.000</c:formatCode>
                <c:ptCount val="5"/>
                <c:pt idx="0">
                  <c:v>1159.4249</c:v>
                </c:pt>
                <c:pt idx="1">
                  <c:v>56.351680000000002</c:v>
                </c:pt>
                <c:pt idx="2">
                  <c:v>1400.0021750000001</c:v>
                </c:pt>
                <c:pt idx="3">
                  <c:v>1909.9921955</c:v>
                </c:pt>
                <c:pt idx="4">
                  <c:v>451.52875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D00-9E5D-03AC9D13EBAC}"/>
            </c:ext>
          </c:extLst>
        </c:ser>
        <c:ser>
          <c:idx val="1"/>
          <c:order val="1"/>
          <c:tx>
            <c:strRef>
              <c:f>' ZusammenfassungDB'!$B$5</c:f>
              <c:strCache>
                <c:ptCount val="1"/>
                <c:pt idx="0">
                  <c:v>MySQL alte Analysen + 6GB Buffer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ZusammenfassungDB'!$C$5:$G$5</c:f>
              <c:numCache>
                <c:formatCode>0.000</c:formatCode>
                <c:ptCount val="5"/>
                <c:pt idx="0">
                  <c:v>372.15115450000002</c:v>
                </c:pt>
                <c:pt idx="1">
                  <c:v>7.5583109999999998</c:v>
                </c:pt>
                <c:pt idx="2">
                  <c:v>384.09171750000002</c:v>
                </c:pt>
                <c:pt idx="3">
                  <c:v>448.89583849999997</c:v>
                </c:pt>
                <c:pt idx="4">
                  <c:v>43.504017500000003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3-4D00-9E5D-03AC9D13EBAC}"/>
            </c:ext>
          </c:extLst>
        </c:ser>
        <c:ser>
          <c:idx val="2"/>
          <c:order val="2"/>
          <c:tx>
            <c:strRef>
              <c:f>' ZusammenfassungDB'!$B$6</c:f>
              <c:strCache>
                <c:ptCount val="1"/>
                <c:pt idx="0">
                  <c:v>MySQL neue Analyse + 6GB Buffer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ZusammenfassungDB'!$C$6:$G$6</c:f>
              <c:numCache>
                <c:formatCode>0.000</c:formatCode>
                <c:ptCount val="5"/>
                <c:pt idx="0">
                  <c:v>77.344508999999988</c:v>
                </c:pt>
                <c:pt idx="1">
                  <c:v>11.231071499999999</c:v>
                </c:pt>
                <c:pt idx="2">
                  <c:v>106.87235000000001</c:v>
                </c:pt>
                <c:pt idx="3">
                  <c:v>149.23676449999999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3-4D00-9E5D-03AC9D13EBAC}"/>
            </c:ext>
          </c:extLst>
        </c:ser>
        <c:ser>
          <c:idx val="3"/>
          <c:order val="3"/>
          <c:tx>
            <c:strRef>
              <c:f>' ZusammenfassungDB'!$B$7</c:f>
              <c:strCache>
                <c:ptCount val="1"/>
                <c:pt idx="0">
                  <c:v>MSSQL mit MySQL Indizes alte Analysen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ZusammenfassungDB'!$C$7:$G$7</c:f>
              <c:numCache>
                <c:formatCode>0.000</c:formatCode>
                <c:ptCount val="5"/>
                <c:pt idx="0">
                  <c:v>2829.6495030000001</c:v>
                </c:pt>
                <c:pt idx="1">
                  <c:v>30.936632000000003</c:v>
                </c:pt>
                <c:pt idx="2">
                  <c:v>2878.7809364999998</c:v>
                </c:pt>
                <c:pt idx="3">
                  <c:v>3096.0583685000001</c:v>
                </c:pt>
                <c:pt idx="4">
                  <c:v>104.50233549999999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3-4D00-9E5D-03AC9D13EBAC}"/>
            </c:ext>
          </c:extLst>
        </c:ser>
        <c:ser>
          <c:idx val="4"/>
          <c:order val="4"/>
          <c:tx>
            <c:strRef>
              <c:f>' ZusammenfassungDB'!$B$8</c:f>
              <c:strCache>
                <c:ptCount val="1"/>
                <c:pt idx="0">
                  <c:v>MSSQL mit MSSQL Indizes alte Analysen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ZusammenfassungDB'!$C$8:$G$8</c:f>
              <c:numCache>
                <c:formatCode>0.000</c:formatCode>
                <c:ptCount val="5"/>
                <c:pt idx="0">
                  <c:v>4473.3366984999993</c:v>
                </c:pt>
                <c:pt idx="1">
                  <c:v>17.411193000000001</c:v>
                </c:pt>
                <c:pt idx="2">
                  <c:v>0</c:v>
                </c:pt>
                <c:pt idx="3">
                  <c:v>0</c:v>
                </c:pt>
                <c:pt idx="4">
                  <c:v>16.204733000000001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3-4D00-9E5D-03AC9D13EBAC}"/>
            </c:ext>
          </c:extLst>
        </c:ser>
        <c:ser>
          <c:idx val="5"/>
          <c:order val="5"/>
          <c:tx>
            <c:strRef>
              <c:f>' ZusammenfassungDB'!$B$9</c:f>
              <c:strCache>
                <c:ptCount val="1"/>
                <c:pt idx="0">
                  <c:v>MSSQL mit MySQL Indizes neue Analysen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ZusammenfassungDB'!$C$9:$G$9</c:f>
              <c:numCache>
                <c:formatCode>0.000</c:formatCode>
                <c:ptCount val="5"/>
                <c:pt idx="0">
                  <c:v>95.959478500000003</c:v>
                </c:pt>
                <c:pt idx="1">
                  <c:v>166.1327005</c:v>
                </c:pt>
                <c:pt idx="2">
                  <c:v>204.16878550000001</c:v>
                </c:pt>
                <c:pt idx="3">
                  <c:v>173.1361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3-4D00-9E5D-03AC9D13EBAC}"/>
            </c:ext>
          </c:extLst>
        </c:ser>
        <c:ser>
          <c:idx val="6"/>
          <c:order val="6"/>
          <c:tx>
            <c:strRef>
              <c:f>' ZusammenfassungDB'!$B$10</c:f>
              <c:strCache>
                <c:ptCount val="1"/>
                <c:pt idx="0">
                  <c:v>MSSQL mit MSSQL Indizes neue Analysen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ZusammenfassungDB'!$C$10:$G$10</c:f>
              <c:numCache>
                <c:formatCode>0.000</c:formatCode>
                <c:ptCount val="5"/>
                <c:pt idx="0">
                  <c:v>62.125485499999996</c:v>
                </c:pt>
                <c:pt idx="1">
                  <c:v>167.05307249999998</c:v>
                </c:pt>
                <c:pt idx="2">
                  <c:v>69.155450999999999</c:v>
                </c:pt>
                <c:pt idx="3">
                  <c:v>85.559225499999997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C3-4D00-9E5D-03AC9D1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22032"/>
        <c:axId val="1110918112"/>
      </c:barChart>
      <c:catAx>
        <c:axId val="13382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18112"/>
        <c:crosses val="autoZero"/>
        <c:auto val="1"/>
        <c:lblAlgn val="ctr"/>
        <c:lblOffset val="100"/>
        <c:noMultiLvlLbl val="0"/>
      </c:catAx>
      <c:valAx>
        <c:axId val="1110918112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0.15164121693896754"/>
              <c:y val="0.16650198541144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22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 DB-Ausführungszeiten neue Analysen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 ZusammenfassungDB'!$B$6</c:f>
              <c:strCache>
                <c:ptCount val="1"/>
                <c:pt idx="0">
                  <c:v>MySQL neue Analyse + 6GB Buffer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647382434686325E-2"/>
                  <c:y val="3.2407407407407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3D1-4ED9-97C5-849C165D329A}"/>
                </c:ext>
              </c:extLst>
            </c:dLbl>
            <c:dLbl>
              <c:idx val="1"/>
              <c:layout>
                <c:manualLayout>
                  <c:x val="-2.776492162312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3D1-4ED9-97C5-849C165D329A}"/>
                </c:ext>
              </c:extLst>
            </c:dLbl>
            <c:dLbl>
              <c:idx val="3"/>
              <c:layout>
                <c:manualLayout>
                  <c:x val="-3.33179059477489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D1-4ED9-97C5-849C165D3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ZusammenfassungDB'!$C$6:$G$6</c15:sqref>
                  </c15:fullRef>
                </c:ext>
              </c:extLst>
              <c:f>' ZusammenfassungDB'!$C$6:$F$6</c:f>
              <c:numCache>
                <c:formatCode>0.000</c:formatCode>
                <c:ptCount val="4"/>
                <c:pt idx="0">
                  <c:v>77.344508999999988</c:v>
                </c:pt>
                <c:pt idx="1">
                  <c:v>11.231071499999999</c:v>
                </c:pt>
                <c:pt idx="2">
                  <c:v>106.87235000000001</c:v>
                </c:pt>
                <c:pt idx="3">
                  <c:v>149.23676449999999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ED9-97C5-849C165D329A}"/>
            </c:ext>
          </c:extLst>
        </c:ser>
        <c:ser>
          <c:idx val="5"/>
          <c:order val="5"/>
          <c:tx>
            <c:strRef>
              <c:f>' ZusammenfassungDB'!$B$9</c:f>
              <c:strCache>
                <c:ptCount val="1"/>
                <c:pt idx="0">
                  <c:v>MSSQL mit MySQL Indizes neue Analysen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552984324624845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D1-4ED9-97C5-849C165D3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ZusammenfassungDB'!$C$9:$G$9</c15:sqref>
                  </c15:fullRef>
                </c:ext>
              </c:extLst>
              <c:f>' ZusammenfassungDB'!$C$9:$F$9</c:f>
              <c:numCache>
                <c:formatCode>0.000</c:formatCode>
                <c:ptCount val="4"/>
                <c:pt idx="0">
                  <c:v>95.959478500000003</c:v>
                </c:pt>
                <c:pt idx="1">
                  <c:v>166.1327005</c:v>
                </c:pt>
                <c:pt idx="2">
                  <c:v>204.16878550000001</c:v>
                </c:pt>
                <c:pt idx="3">
                  <c:v>173.1361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1-4ED9-97C5-849C165D329A}"/>
            </c:ext>
          </c:extLst>
        </c:ser>
        <c:ser>
          <c:idx val="6"/>
          <c:order val="6"/>
          <c:tx>
            <c:strRef>
              <c:f>' ZusammenfassungDB'!$B$10</c:f>
              <c:strCache>
                <c:ptCount val="1"/>
                <c:pt idx="0">
                  <c:v>MSSQL mit MSSQL Indizes neue Analysen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649216231242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3D1-4ED9-97C5-849C165D329A}"/>
                </c:ext>
              </c:extLst>
            </c:dLbl>
            <c:dLbl>
              <c:idx val="2"/>
              <c:layout>
                <c:manualLayout>
                  <c:x val="2.221193729849925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D1-4ED9-97C5-849C165D329A}"/>
                </c:ext>
              </c:extLst>
            </c:dLbl>
            <c:dLbl>
              <c:idx val="3"/>
              <c:layout>
                <c:manualLayout>
                  <c:x val="2.77649216231242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D1-4ED9-97C5-849C165D3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ZusammenfassungDB'!$C$10:$G$10</c15:sqref>
                  </c15:fullRef>
                </c:ext>
              </c:extLst>
              <c:f>' ZusammenfassungDB'!$C$10:$F$10</c:f>
              <c:numCache>
                <c:formatCode>0.000</c:formatCode>
                <c:ptCount val="4"/>
                <c:pt idx="0">
                  <c:v>62.125485499999996</c:v>
                </c:pt>
                <c:pt idx="1">
                  <c:v>167.05307249999998</c:v>
                </c:pt>
                <c:pt idx="2">
                  <c:v>69.155450999999999</c:v>
                </c:pt>
                <c:pt idx="3">
                  <c:v>85.559225499999997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1-4ED9-97C5-849C165D3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62608"/>
        <c:axId val="111092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ZusammenfassungDB'!$B$4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+ 800MB Buffer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 ZusammenfassungDB'!$C$4:$G$4</c15:sqref>
                        </c15:fullRef>
                        <c15:formulaRef>
                          <c15:sqref>' ZusammenfassungDB'!$C$4:$F$4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1159.4249</c:v>
                      </c:pt>
                      <c:pt idx="1">
                        <c:v>56.351680000000002</c:v>
                      </c:pt>
                      <c:pt idx="2">
                        <c:v>1400.0021750000001</c:v>
                      </c:pt>
                      <c:pt idx="3">
                        <c:v>1909.9921955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ED9-97C5-849C165D32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ZusammenfassungDB'!$B$5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+ 6GB Buffer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ZusammenfassungDB'!$C$5:$G$5</c15:sqref>
                        </c15:fullRef>
                        <c15:formulaRef>
                          <c15:sqref>' ZusammenfassungDB'!$C$5:$F$5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372.15115450000002</c:v>
                      </c:pt>
                      <c:pt idx="1">
                        <c:v>7.5583109999999998</c:v>
                      </c:pt>
                      <c:pt idx="2">
                        <c:v>384.09171750000002</c:v>
                      </c:pt>
                      <c:pt idx="3">
                        <c:v>448.89583849999997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ED9-97C5-849C165D32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ZusammenfassungDB'!$B$7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alte Analysen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ZusammenfassungDB'!$C$7:$G$7</c15:sqref>
                        </c15:fullRef>
                        <c15:formulaRef>
                          <c15:sqref>' ZusammenfassungDB'!$C$7:$F$7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2829.6495030000001</c:v>
                      </c:pt>
                      <c:pt idx="1">
                        <c:v>30.936632000000003</c:v>
                      </c:pt>
                      <c:pt idx="2">
                        <c:v>2878.7809364999998</c:v>
                      </c:pt>
                      <c:pt idx="3">
                        <c:v>3096.0583685000001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ED9-97C5-849C165D329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ZusammenfassungDB'!$B$8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alte Analysen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ZusammenfassungDB'!$C$8:$G$8</c15:sqref>
                        </c15:fullRef>
                        <c15:formulaRef>
                          <c15:sqref>' ZusammenfassungDB'!$C$8:$F$8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4473.3366984999993</c:v>
                      </c:pt>
                      <c:pt idx="1">
                        <c:v>17.411193000000001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ED9-97C5-849C165D329A}"/>
                  </c:ext>
                </c:extLst>
              </c15:ser>
            </c15:filteredBarSeries>
          </c:ext>
        </c:extLst>
      </c:barChart>
      <c:catAx>
        <c:axId val="14345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20608"/>
        <c:crosses val="autoZero"/>
        <c:auto val="1"/>
        <c:lblAlgn val="ctr"/>
        <c:lblOffset val="100"/>
        <c:noMultiLvlLbl val="0"/>
      </c:catAx>
      <c:valAx>
        <c:axId val="111092060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4562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Vergleich Ausführungszeit</a:t>
            </a:r>
            <a:r>
              <a:rPr lang="en-US" baseline="0"/>
              <a:t> DB neue Analysen in Abhängigkeit von Indizes (MSSQL)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38574203420141"/>
          <c:y val="0.21808118309371408"/>
          <c:w val="0.82208481440350378"/>
          <c:h val="0.6174444595608034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 ZusammenfassungDB'!$B$9</c:f>
              <c:strCache>
                <c:ptCount val="1"/>
                <c:pt idx="0">
                  <c:v>MSSQL mit MySQL Indizes neue Analysen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3333333333333333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84-44FC-930B-02D343365F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ZusammenfassungDB'!$C$9:$G$9</c15:sqref>
                  </c15:fullRef>
                </c:ext>
              </c:extLst>
              <c:f>' ZusammenfassungDB'!$C$9:$F$9</c:f>
              <c:numCache>
                <c:formatCode>0.000</c:formatCode>
                <c:ptCount val="4"/>
                <c:pt idx="0">
                  <c:v>95.959478500000003</c:v>
                </c:pt>
                <c:pt idx="1">
                  <c:v>166.1327005</c:v>
                </c:pt>
                <c:pt idx="2">
                  <c:v>204.16878550000001</c:v>
                </c:pt>
                <c:pt idx="3">
                  <c:v>173.1361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4-44FC-930B-02D343365F60}"/>
            </c:ext>
          </c:extLst>
        </c:ser>
        <c:ser>
          <c:idx val="6"/>
          <c:order val="6"/>
          <c:tx>
            <c:strRef>
              <c:f>' ZusammenfassungDB'!$B$10</c:f>
              <c:strCache>
                <c:ptCount val="1"/>
                <c:pt idx="0">
                  <c:v>MSSQL mit MSSQL Indizes neue Analysen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11111111111110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84-44FC-930B-02D343365F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ZusammenfassungDB'!$C$10:$G$10</c15:sqref>
                  </c15:fullRef>
                </c:ext>
              </c:extLst>
              <c:f>' ZusammenfassungDB'!$C$10:$F$10</c:f>
              <c:numCache>
                <c:formatCode>0.000</c:formatCode>
                <c:ptCount val="4"/>
                <c:pt idx="0">
                  <c:v>62.125485499999996</c:v>
                </c:pt>
                <c:pt idx="1">
                  <c:v>167.05307249999998</c:v>
                </c:pt>
                <c:pt idx="2">
                  <c:v>69.155450999999999</c:v>
                </c:pt>
                <c:pt idx="3">
                  <c:v>85.559225499999997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4-44FC-930B-02D343365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66608"/>
        <c:axId val="1110909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ZusammenfassungDB'!$B$4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+ 800MB Buffer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 ZusammenfassungDB'!$C$4:$G$4</c15:sqref>
                        </c15:fullRef>
                        <c15:formulaRef>
                          <c15:sqref>' ZusammenfassungDB'!$C$4:$F$4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1159.4249</c:v>
                      </c:pt>
                      <c:pt idx="1">
                        <c:v>56.351680000000002</c:v>
                      </c:pt>
                      <c:pt idx="2">
                        <c:v>1400.0021750000001</c:v>
                      </c:pt>
                      <c:pt idx="3">
                        <c:v>1909.9921955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84-44FC-930B-02D343365F6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ZusammenfassungDB'!$B$5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+ 6GB Buffer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ZusammenfassungDB'!$C$5:$G$5</c15:sqref>
                        </c15:fullRef>
                        <c15:formulaRef>
                          <c15:sqref>' ZusammenfassungDB'!$C$5:$F$5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372.15115450000002</c:v>
                      </c:pt>
                      <c:pt idx="1">
                        <c:v>7.5583109999999998</c:v>
                      </c:pt>
                      <c:pt idx="2">
                        <c:v>384.09171750000002</c:v>
                      </c:pt>
                      <c:pt idx="3">
                        <c:v>448.89583849999997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84-44FC-930B-02D343365F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ZusammenfassungDB'!$B$6</c15:sqref>
                        </c15:formulaRef>
                      </c:ext>
                    </c:extLst>
                    <c:strCache>
                      <c:ptCount val="1"/>
                      <c:pt idx="0">
                        <c:v>MySQL neue Analyse + 6GB Buffer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ZusammenfassungDB'!$C$6:$G$6</c15:sqref>
                        </c15:fullRef>
                        <c15:formulaRef>
                          <c15:sqref>' ZusammenfassungDB'!$C$6:$F$6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77.344508999999988</c:v>
                      </c:pt>
                      <c:pt idx="1">
                        <c:v>11.231071499999999</c:v>
                      </c:pt>
                      <c:pt idx="2">
                        <c:v>106.87235000000001</c:v>
                      </c:pt>
                      <c:pt idx="3">
                        <c:v>149.23676449999999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4-44FC-930B-02D343365F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ZusammenfassungDB'!$B$7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alte Analysen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ZusammenfassungDB'!$C$7:$G$7</c15:sqref>
                        </c15:fullRef>
                        <c15:formulaRef>
                          <c15:sqref>' ZusammenfassungDB'!$C$7:$F$7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2829.6495030000001</c:v>
                      </c:pt>
                      <c:pt idx="1">
                        <c:v>30.936632000000003</c:v>
                      </c:pt>
                      <c:pt idx="2">
                        <c:v>2878.7809364999998</c:v>
                      </c:pt>
                      <c:pt idx="3">
                        <c:v>3096.0583685000001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4-44FC-930B-02D343365F6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ZusammenfassungDB'!$B$8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alte Analysen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ZusammenfassungDB'!$C$8:$G$8</c15:sqref>
                        </c15:fullRef>
                        <c15:formulaRef>
                          <c15:sqref>' ZusammenfassungDB'!$C$8:$F$8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4473.3366984999993</c:v>
                      </c:pt>
                      <c:pt idx="1">
                        <c:v>17.411193000000001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4-44FC-930B-02D343365F60}"/>
                  </c:ext>
                </c:extLst>
              </c15:ser>
            </c15:filteredBarSeries>
          </c:ext>
        </c:extLst>
      </c:barChart>
      <c:catAx>
        <c:axId val="14345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09792"/>
        <c:crosses val="autoZero"/>
        <c:auto val="1"/>
        <c:lblAlgn val="ctr"/>
        <c:lblOffset val="100"/>
        <c:noMultiLvlLbl val="0"/>
      </c:catAx>
      <c:valAx>
        <c:axId val="111090979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Sekunden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45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DB</a:t>
            </a:r>
            <a:r>
              <a:rPr lang="de-DE" baseline="0"/>
              <a:t>-Ausführungszeit in Abhängigkeit vom Analysevorgehen (MySQL)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 ZusammenfassungDB'!$B$5</c:f>
              <c:strCache>
                <c:ptCount val="1"/>
                <c:pt idx="0">
                  <c:v>MySQL alte Analysen + 6GB Buffer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ZusammenfassungDB'!$C$5:$G$5</c15:sqref>
                  </c15:fullRef>
                </c:ext>
              </c:extLst>
              <c:f>' ZusammenfassungDB'!$C$5:$F$5</c:f>
              <c:numCache>
                <c:formatCode>0.000</c:formatCode>
                <c:ptCount val="4"/>
                <c:pt idx="0">
                  <c:v>372.15115450000002</c:v>
                </c:pt>
                <c:pt idx="1">
                  <c:v>7.5583109999999998</c:v>
                </c:pt>
                <c:pt idx="2">
                  <c:v>384.09171750000002</c:v>
                </c:pt>
                <c:pt idx="3">
                  <c:v>448.89583849999997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3-425A-AA2E-326CED14D964}"/>
            </c:ext>
          </c:extLst>
        </c:ser>
        <c:ser>
          <c:idx val="2"/>
          <c:order val="2"/>
          <c:tx>
            <c:strRef>
              <c:f>' ZusammenfassungDB'!$B$6</c:f>
              <c:strCache>
                <c:ptCount val="1"/>
                <c:pt idx="0">
                  <c:v>MySQL neue Analyse + 6GB Buffer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ZusammenfassungDB'!$C$3:$G$3</c15:sqref>
                  </c15:fullRef>
                </c:ext>
              </c:extLst>
              <c:f>' ZusammenfassungDB'!$C$3:$F$3</c:f>
              <c:strCache>
                <c:ptCount val="4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ZusammenfassungDB'!$C$6:$G$6</c15:sqref>
                  </c15:fullRef>
                </c:ext>
              </c:extLst>
              <c:f>' ZusammenfassungDB'!$C$6:$F$6</c:f>
              <c:numCache>
                <c:formatCode>0.000</c:formatCode>
                <c:ptCount val="4"/>
                <c:pt idx="0">
                  <c:v>77.344508999999988</c:v>
                </c:pt>
                <c:pt idx="1">
                  <c:v>11.231071499999999</c:v>
                </c:pt>
                <c:pt idx="2">
                  <c:v>106.87235000000001</c:v>
                </c:pt>
                <c:pt idx="3">
                  <c:v>149.23676449999999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3-425A-AA2E-326CED14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8384"/>
        <c:axId val="1081081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ZusammenfassungDB'!$B$4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+ 800MB Buffer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 ZusammenfassungDB'!$C$4:$G$4</c15:sqref>
                        </c15:fullRef>
                        <c15:formulaRef>
                          <c15:sqref>' ZusammenfassungDB'!$C$4:$F$4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1159.4249</c:v>
                      </c:pt>
                      <c:pt idx="1">
                        <c:v>56.351680000000002</c:v>
                      </c:pt>
                      <c:pt idx="2">
                        <c:v>1400.0021750000001</c:v>
                      </c:pt>
                      <c:pt idx="3">
                        <c:v>1909.9921955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D3-425A-AA2E-326CED14D9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ZusammenfassungDB'!$B$7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alte Analysen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ZusammenfassungDB'!$C$7:$G$7</c15:sqref>
                        </c15:fullRef>
                        <c15:formulaRef>
                          <c15:sqref>' ZusammenfassungDB'!$C$7:$F$7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2829.6495030000001</c:v>
                      </c:pt>
                      <c:pt idx="1">
                        <c:v>30.936632000000003</c:v>
                      </c:pt>
                      <c:pt idx="2">
                        <c:v>2878.7809364999998</c:v>
                      </c:pt>
                      <c:pt idx="3">
                        <c:v>3096.0583685000001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D3-425A-AA2E-326CED14D96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ZusammenfassungDB'!$B$8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alte Analysen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ZusammenfassungDB'!$C$8:$G$8</c15:sqref>
                        </c15:fullRef>
                        <c15:formulaRef>
                          <c15:sqref>' ZusammenfassungDB'!$C$8:$F$8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4473.3366984999993</c:v>
                      </c:pt>
                      <c:pt idx="1">
                        <c:v>17.411193000000001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D3-425A-AA2E-326CED14D96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ZusammenfassungDB'!$B$9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neue Analysen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ZusammenfassungDB'!$C$9:$G$9</c15:sqref>
                        </c15:fullRef>
                        <c15:formulaRef>
                          <c15:sqref>' ZusammenfassungDB'!$C$9:$F$9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95.959478500000003</c:v>
                      </c:pt>
                      <c:pt idx="1">
                        <c:v>166.1327005</c:v>
                      </c:pt>
                      <c:pt idx="2">
                        <c:v>204.16878550000001</c:v>
                      </c:pt>
                      <c:pt idx="3">
                        <c:v>173.1361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D3-425A-AA2E-326CED14D96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ZusammenfassungDB'!$B$10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neue Analysen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 ZusammenfassungDB'!$C$3:$G$3</c15:sqref>
                        </c15:fullRef>
                        <c15:formulaRef>
                          <c15:sqref>' ZusammenfassungDB'!$C$3:$F$3</c15:sqref>
                        </c15:formulaRef>
                      </c:ext>
                    </c:extLst>
                    <c:strCache>
                      <c:ptCount val="4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 ZusammenfassungDB'!$C$10:$G$10</c15:sqref>
                        </c15:fullRef>
                        <c15:formulaRef>
                          <c15:sqref>' ZusammenfassungDB'!$C$10:$F$10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62.125485499999996</c:v>
                      </c:pt>
                      <c:pt idx="1">
                        <c:v>167.05307249999998</c:v>
                      </c:pt>
                      <c:pt idx="2">
                        <c:v>69.155450999999999</c:v>
                      </c:pt>
                      <c:pt idx="3">
                        <c:v>85.559225499999997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D3-425A-AA2E-326CED14D964}"/>
                  </c:ext>
                </c:extLst>
              </c15:ser>
            </c15:filteredBarSeries>
          </c:ext>
        </c:extLst>
      </c:barChart>
      <c:catAx>
        <c:axId val="15474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081296"/>
        <c:crosses val="autoZero"/>
        <c:auto val="1"/>
        <c:lblAlgn val="ctr"/>
        <c:lblOffset val="100"/>
        <c:noMultiLvlLbl val="0"/>
      </c:catAx>
      <c:valAx>
        <c:axId val="10810812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4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Auswirkung des verfügbaren Buffers auf die Datenbankausführungszeiten (MySQL)</a:t>
            </a:r>
            <a:endParaRPr lang="de-DE" sz="1400" b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ZusammenfassungDB'!$B$4</c:f>
              <c:strCache>
                <c:ptCount val="1"/>
                <c:pt idx="0">
                  <c:v>MySQL alte Analysen + 800MB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ZusammenfassungDB'!$C$4:$G$4</c:f>
              <c:numCache>
                <c:formatCode>0.000</c:formatCode>
                <c:ptCount val="5"/>
                <c:pt idx="0">
                  <c:v>1159.4249</c:v>
                </c:pt>
                <c:pt idx="1">
                  <c:v>56.351680000000002</c:v>
                </c:pt>
                <c:pt idx="2">
                  <c:v>1400.0021750000001</c:v>
                </c:pt>
                <c:pt idx="3">
                  <c:v>1909.9921955</c:v>
                </c:pt>
                <c:pt idx="4">
                  <c:v>451.52875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A0C-BB45-B15B8A15681A}"/>
            </c:ext>
          </c:extLst>
        </c:ser>
        <c:ser>
          <c:idx val="1"/>
          <c:order val="1"/>
          <c:tx>
            <c:strRef>
              <c:f>' ZusammenfassungDB'!$B$5</c:f>
              <c:strCache>
                <c:ptCount val="1"/>
                <c:pt idx="0">
                  <c:v>MySQL alte Analysen + 6GB Buffer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ZusammenfassungDB'!$C$5:$G$5</c:f>
              <c:numCache>
                <c:formatCode>0.000</c:formatCode>
                <c:ptCount val="5"/>
                <c:pt idx="0">
                  <c:v>372.15115450000002</c:v>
                </c:pt>
                <c:pt idx="1">
                  <c:v>7.5583109999999998</c:v>
                </c:pt>
                <c:pt idx="2">
                  <c:v>384.09171750000002</c:v>
                </c:pt>
                <c:pt idx="3">
                  <c:v>448.89583849999997</c:v>
                </c:pt>
                <c:pt idx="4">
                  <c:v>43.504017500000003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3-4A0C-BB45-B15B8A15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85424"/>
        <c:axId val="11206032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 ZusammenfassungDB'!$B$6</c15:sqref>
                        </c15:formulaRef>
                      </c:ext>
                    </c:extLst>
                    <c:strCache>
                      <c:ptCount val="1"/>
                      <c:pt idx="0">
                        <c:v>MySQL neue Analyse + 6GB Buffer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ZusammenfassungDB'!$C$6:$G$6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77.344508999999988</c:v>
                      </c:pt>
                      <c:pt idx="1">
                        <c:v>11.231071499999999</c:v>
                      </c:pt>
                      <c:pt idx="2">
                        <c:v>106.87235000000001</c:v>
                      </c:pt>
                      <c:pt idx="3">
                        <c:v>149.23676449999999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A3-4A0C-BB45-B15B8A1568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ZusammenfassungDB'!$B$7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alte Analysen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ZusammenfassungDB'!$C$7:$G$7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2829.6495030000001</c:v>
                      </c:pt>
                      <c:pt idx="1">
                        <c:v>30.936632000000003</c:v>
                      </c:pt>
                      <c:pt idx="2">
                        <c:v>2878.7809364999998</c:v>
                      </c:pt>
                      <c:pt idx="3">
                        <c:v>3096.0583685000001</c:v>
                      </c:pt>
                      <c:pt idx="4">
                        <c:v>104.50233549999999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A3-4A0C-BB45-B15B8A1568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ZusammenfassungDB'!$B$8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alte Analysen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ZusammenfassungDB'!$C$8:$G$8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4473.3366984999993</c:v>
                      </c:pt>
                      <c:pt idx="1">
                        <c:v>17.411193000000001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16.204733000000001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A3-4A0C-BB45-B15B8A15681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ZusammenfassungDB'!$B$9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neue Analysen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ZusammenfassungDB'!$C$9:$G$9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95.959478500000003</c:v>
                      </c:pt>
                      <c:pt idx="1">
                        <c:v>166.1327005</c:v>
                      </c:pt>
                      <c:pt idx="2">
                        <c:v>204.16878550000001</c:v>
                      </c:pt>
                      <c:pt idx="3">
                        <c:v>173.1361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A3-4A0C-BB45-B15B8A1568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ZusammenfassungDB'!$B$10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neue Analysen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ZusammenfassungDB'!$C$10:$G$10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62.125485499999996</c:v>
                      </c:pt>
                      <c:pt idx="1">
                        <c:v>167.05307249999998</c:v>
                      </c:pt>
                      <c:pt idx="2">
                        <c:v>69.155450999999999</c:v>
                      </c:pt>
                      <c:pt idx="3">
                        <c:v>85.559225499999997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A3-4A0C-BB45-B15B8A15681A}"/>
                  </c:ext>
                </c:extLst>
              </c15:ser>
            </c15:filteredBarSeries>
          </c:ext>
        </c:extLst>
      </c:barChart>
      <c:catAx>
        <c:axId val="15512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603264"/>
        <c:crosses val="autoZero"/>
        <c:auto val="1"/>
        <c:lblAlgn val="ctr"/>
        <c:lblOffset val="100"/>
        <c:noMultiLvlLbl val="0"/>
      </c:catAx>
      <c:valAx>
        <c:axId val="112060326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0.16410255257840728"/>
              <c:y val="0.37013698717852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28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DB-Ausführungszeiten (MySQL)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ZusammenfassungDB'!$B$4</c:f>
              <c:strCache>
                <c:ptCount val="1"/>
                <c:pt idx="0">
                  <c:v>MySQL alte Analysen + 800MB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ZusammenfassungDB'!$C$4:$G$4</c:f>
              <c:numCache>
                <c:formatCode>0.000</c:formatCode>
                <c:ptCount val="5"/>
                <c:pt idx="0">
                  <c:v>1159.4249</c:v>
                </c:pt>
                <c:pt idx="1">
                  <c:v>56.351680000000002</c:v>
                </c:pt>
                <c:pt idx="2">
                  <c:v>1400.0021750000001</c:v>
                </c:pt>
                <c:pt idx="3">
                  <c:v>1909.9921955</c:v>
                </c:pt>
                <c:pt idx="4">
                  <c:v>451.52875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8-45BC-8139-E95FBBBF2E18}"/>
            </c:ext>
          </c:extLst>
        </c:ser>
        <c:ser>
          <c:idx val="1"/>
          <c:order val="1"/>
          <c:tx>
            <c:strRef>
              <c:f>' ZusammenfassungDB'!$B$5</c:f>
              <c:strCache>
                <c:ptCount val="1"/>
                <c:pt idx="0">
                  <c:v>MySQL alte Analysen + 6GB Buffer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ZusammenfassungDB'!$C$5:$G$5</c:f>
              <c:numCache>
                <c:formatCode>0.000</c:formatCode>
                <c:ptCount val="5"/>
                <c:pt idx="0">
                  <c:v>372.15115450000002</c:v>
                </c:pt>
                <c:pt idx="1">
                  <c:v>7.5583109999999998</c:v>
                </c:pt>
                <c:pt idx="2">
                  <c:v>384.09171750000002</c:v>
                </c:pt>
                <c:pt idx="3">
                  <c:v>448.89583849999997</c:v>
                </c:pt>
                <c:pt idx="4">
                  <c:v>43.504017500000003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8-45BC-8139-E95FBBBF2E18}"/>
            </c:ext>
          </c:extLst>
        </c:ser>
        <c:ser>
          <c:idx val="2"/>
          <c:order val="2"/>
          <c:tx>
            <c:strRef>
              <c:f>' ZusammenfassungDB'!$B$6</c:f>
              <c:strCache>
                <c:ptCount val="1"/>
                <c:pt idx="0">
                  <c:v>MySQL neue Analyse + 6GB Buffer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ZusammenfassungDB'!$C$6:$G$6</c:f>
              <c:numCache>
                <c:formatCode>0.000</c:formatCode>
                <c:ptCount val="5"/>
                <c:pt idx="0">
                  <c:v>77.344508999999988</c:v>
                </c:pt>
                <c:pt idx="1">
                  <c:v>11.231071499999999</c:v>
                </c:pt>
                <c:pt idx="2">
                  <c:v>106.87235000000001</c:v>
                </c:pt>
                <c:pt idx="3">
                  <c:v>149.23676449999999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8-45BC-8139-E95FBBBF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015552"/>
        <c:axId val="15549104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 ZusammenfassungDB'!$B$7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alte Analysen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ZusammenfassungDB'!$C$7:$G$7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2829.6495030000001</c:v>
                      </c:pt>
                      <c:pt idx="1">
                        <c:v>30.936632000000003</c:v>
                      </c:pt>
                      <c:pt idx="2">
                        <c:v>2878.7809364999998</c:v>
                      </c:pt>
                      <c:pt idx="3">
                        <c:v>3096.0583685000001</c:v>
                      </c:pt>
                      <c:pt idx="4">
                        <c:v>104.50233549999999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A8-45BC-8139-E95FBBBF2E1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ZusammenfassungDB'!$B$8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alte Analysen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ZusammenfassungDB'!$C$8:$G$8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4473.3366984999993</c:v>
                      </c:pt>
                      <c:pt idx="1">
                        <c:v>17.411193000000001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16.204733000000001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A8-45BC-8139-E95FBBBF2E1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ZusammenfassungDB'!$B$9</c15:sqref>
                        </c15:formulaRef>
                      </c:ext>
                    </c:extLst>
                    <c:strCache>
                      <c:ptCount val="1"/>
                      <c:pt idx="0">
                        <c:v>MSSQL mit MySQL Indizes neue Analysen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ZusammenfassungDB'!$C$9:$G$9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95.959478500000003</c:v>
                      </c:pt>
                      <c:pt idx="1">
                        <c:v>166.1327005</c:v>
                      </c:pt>
                      <c:pt idx="2">
                        <c:v>204.16878550000001</c:v>
                      </c:pt>
                      <c:pt idx="3">
                        <c:v>173.1361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A8-45BC-8139-E95FBBBF2E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ZusammenfassungDB'!$B$10</c15:sqref>
                        </c15:formulaRef>
                      </c:ext>
                    </c:extLst>
                    <c:strCache>
                      <c:ptCount val="1"/>
                      <c:pt idx="0">
                        <c:v>MSSQL mit MSSQL Indizes neue Analysen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ZusammenfassungDB'!$C$10:$G$10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62.125485499999996</c:v>
                      </c:pt>
                      <c:pt idx="1">
                        <c:v>167.05307249999998</c:v>
                      </c:pt>
                      <c:pt idx="2">
                        <c:v>69.155450999999999</c:v>
                      </c:pt>
                      <c:pt idx="3">
                        <c:v>85.559225499999997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A8-45BC-8139-E95FBBBF2E18}"/>
                  </c:ext>
                </c:extLst>
              </c15:ser>
            </c15:filteredBarSeries>
          </c:ext>
        </c:extLst>
      </c:barChart>
      <c:catAx>
        <c:axId val="14370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910432"/>
        <c:crosses val="autoZero"/>
        <c:auto val="1"/>
        <c:lblAlgn val="ctr"/>
        <c:lblOffset val="100"/>
        <c:noMultiLvlLbl val="0"/>
      </c:catAx>
      <c:valAx>
        <c:axId val="15549104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0.14076826658328082"/>
              <c:y val="0.31232433600381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7015552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DB-Ausführungszeiten (MSSQL)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 ZusammenfassungDB'!$B$7</c:f>
              <c:strCache>
                <c:ptCount val="1"/>
                <c:pt idx="0">
                  <c:v>MSSQL mit MySQL Indizes alte Analysen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ZusammenfassungDB'!$C$7:$G$7</c:f>
              <c:numCache>
                <c:formatCode>0.000</c:formatCode>
                <c:ptCount val="5"/>
                <c:pt idx="0">
                  <c:v>2829.6495030000001</c:v>
                </c:pt>
                <c:pt idx="1">
                  <c:v>30.936632000000003</c:v>
                </c:pt>
                <c:pt idx="2">
                  <c:v>2878.7809364999998</c:v>
                </c:pt>
                <c:pt idx="3">
                  <c:v>3096.0583685000001</c:v>
                </c:pt>
                <c:pt idx="4">
                  <c:v>104.50233549999999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0-4A99-95A3-3086D538B773}"/>
            </c:ext>
          </c:extLst>
        </c:ser>
        <c:ser>
          <c:idx val="4"/>
          <c:order val="4"/>
          <c:tx>
            <c:strRef>
              <c:f>' ZusammenfassungDB'!$B$8</c:f>
              <c:strCache>
                <c:ptCount val="1"/>
                <c:pt idx="0">
                  <c:v>MSSQL mit MSSQL Indizes alte Analysen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ZusammenfassungDB'!$C$8:$G$8</c:f>
              <c:numCache>
                <c:formatCode>0.000</c:formatCode>
                <c:ptCount val="5"/>
                <c:pt idx="0">
                  <c:v>4473.3366984999993</c:v>
                </c:pt>
                <c:pt idx="1">
                  <c:v>17.411193000000001</c:v>
                </c:pt>
                <c:pt idx="2">
                  <c:v>0</c:v>
                </c:pt>
                <c:pt idx="3">
                  <c:v>0</c:v>
                </c:pt>
                <c:pt idx="4">
                  <c:v>16.204733000000001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0-4A99-95A3-3086D538B773}"/>
            </c:ext>
          </c:extLst>
        </c:ser>
        <c:ser>
          <c:idx val="5"/>
          <c:order val="5"/>
          <c:tx>
            <c:strRef>
              <c:f>' ZusammenfassungDB'!$B$9</c:f>
              <c:strCache>
                <c:ptCount val="1"/>
                <c:pt idx="0">
                  <c:v>MSSQL mit MySQL Indizes neue Analysen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ZusammenfassungDB'!$C$9:$G$9</c:f>
              <c:numCache>
                <c:formatCode>0.000</c:formatCode>
                <c:ptCount val="5"/>
                <c:pt idx="0">
                  <c:v>95.959478500000003</c:v>
                </c:pt>
                <c:pt idx="1">
                  <c:v>166.1327005</c:v>
                </c:pt>
                <c:pt idx="2">
                  <c:v>204.16878550000001</c:v>
                </c:pt>
                <c:pt idx="3">
                  <c:v>173.1361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0-4A99-95A3-3086D538B773}"/>
            </c:ext>
          </c:extLst>
        </c:ser>
        <c:ser>
          <c:idx val="6"/>
          <c:order val="6"/>
          <c:tx>
            <c:strRef>
              <c:f>' ZusammenfassungDB'!$B$10</c:f>
              <c:strCache>
                <c:ptCount val="1"/>
                <c:pt idx="0">
                  <c:v>MSSQL mit MSSQL Indizes neue Analysen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 ZusammenfassungDB'!$C$3:$G$3</c:f>
              <c:strCache>
                <c:ptCount val="5"/>
                <c:pt idx="0">
                  <c:v>Analyse 1</c:v>
                </c:pt>
                <c:pt idx="1">
                  <c:v>Analyse 2</c:v>
                </c:pt>
                <c:pt idx="2">
                  <c:v>Analyse 4</c:v>
                </c:pt>
                <c:pt idx="3">
                  <c:v>Analyse 5</c:v>
                </c:pt>
                <c:pt idx="4">
                  <c:v>Analyse 7</c:v>
                </c:pt>
              </c:strCache>
            </c:strRef>
          </c:cat>
          <c:val>
            <c:numRef>
              <c:f>' ZusammenfassungDB'!$C$10:$G$10</c:f>
              <c:numCache>
                <c:formatCode>0.000</c:formatCode>
                <c:ptCount val="5"/>
                <c:pt idx="0">
                  <c:v>62.125485499999996</c:v>
                </c:pt>
                <c:pt idx="1">
                  <c:v>167.05307249999998</c:v>
                </c:pt>
                <c:pt idx="2">
                  <c:v>69.155450999999999</c:v>
                </c:pt>
                <c:pt idx="3">
                  <c:v>85.559225499999997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0-4A99-95A3-3086D538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06336"/>
        <c:axId val="1340010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ZusammenfassungDB'!$B$4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+ 800MB Buffer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ZusammenfassungDB'!$C$4:$G$4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1159.4249</c:v>
                      </c:pt>
                      <c:pt idx="1">
                        <c:v>56.351680000000002</c:v>
                      </c:pt>
                      <c:pt idx="2">
                        <c:v>1400.0021750000001</c:v>
                      </c:pt>
                      <c:pt idx="3">
                        <c:v>1909.9921955</c:v>
                      </c:pt>
                      <c:pt idx="4">
                        <c:v>451.52875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B0-4A99-95A3-3086D538B77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ZusammenfassungDB'!$B$5</c15:sqref>
                        </c15:formulaRef>
                      </c:ext>
                    </c:extLst>
                    <c:strCache>
                      <c:ptCount val="1"/>
                      <c:pt idx="0">
                        <c:v>MySQL alte Analysen + 6GB Buffer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ZusammenfassungDB'!$C$5:$G$5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372.15115450000002</c:v>
                      </c:pt>
                      <c:pt idx="1">
                        <c:v>7.5583109999999998</c:v>
                      </c:pt>
                      <c:pt idx="2">
                        <c:v>384.09171750000002</c:v>
                      </c:pt>
                      <c:pt idx="3">
                        <c:v>448.89583849999997</c:v>
                      </c:pt>
                      <c:pt idx="4">
                        <c:v>43.504017500000003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B0-4A99-95A3-3086D538B7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ZusammenfassungDB'!$B$6</c15:sqref>
                        </c15:formulaRef>
                      </c:ext>
                    </c:extLst>
                    <c:strCache>
                      <c:ptCount val="1"/>
                      <c:pt idx="0">
                        <c:v>MySQL neue Analyse + 6GB Buffer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ZusammenfassungDB'!$C$3:$G$3</c15:sqref>
                        </c15:formulaRef>
                      </c:ext>
                    </c:extLst>
                    <c:strCache>
                      <c:ptCount val="5"/>
                      <c:pt idx="0">
                        <c:v>Analyse 1</c:v>
                      </c:pt>
                      <c:pt idx="1">
                        <c:v>Analyse 2</c:v>
                      </c:pt>
                      <c:pt idx="2">
                        <c:v>Analyse 4</c:v>
                      </c:pt>
                      <c:pt idx="3">
                        <c:v>Analyse 5</c:v>
                      </c:pt>
                      <c:pt idx="4">
                        <c:v>Analyse 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ZusammenfassungDB'!$C$6:$G$6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77.344508999999988</c:v>
                      </c:pt>
                      <c:pt idx="1">
                        <c:v>11.231071499999999</c:v>
                      </c:pt>
                      <c:pt idx="2">
                        <c:v>106.87235000000001</c:v>
                      </c:pt>
                      <c:pt idx="3">
                        <c:v>149.23676449999999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B0-4A99-95A3-3086D538B773}"/>
                  </c:ext>
                </c:extLst>
              </c15:ser>
            </c15:filteredBarSeries>
          </c:ext>
        </c:extLst>
      </c:barChart>
      <c:catAx>
        <c:axId val="16309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010720"/>
        <c:crosses val="autoZero"/>
        <c:auto val="1"/>
        <c:lblAlgn val="ctr"/>
        <c:lblOffset val="100"/>
        <c:noMultiLvlLbl val="0"/>
      </c:catAx>
      <c:valAx>
        <c:axId val="1340010720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0.14125412541254126"/>
              <c:y val="0.31855659997861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0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238125</xdr:colOff>
      <xdr:row>44</xdr:row>
      <xdr:rowOff>128586</xdr:rowOff>
    </xdr:from>
    <xdr:to>
      <xdr:col>43</xdr:col>
      <xdr:colOff>727363</xdr:colOff>
      <xdr:row>65</xdr:row>
      <xdr:rowOff>34637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390310-A849-4F42-85C0-B8E1C9DF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528635</xdr:colOff>
      <xdr:row>1</xdr:row>
      <xdr:rowOff>4762</xdr:rowOff>
    </xdr:from>
    <xdr:to>
      <xdr:col>21</xdr:col>
      <xdr:colOff>161924</xdr:colOff>
      <xdr:row>26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67490E-DD3F-4C91-B3E8-41327929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11</xdr:row>
      <xdr:rowOff>166687</xdr:rowOff>
    </xdr:from>
    <xdr:to>
      <xdr:col>3</xdr:col>
      <xdr:colOff>128587</xdr:colOff>
      <xdr:row>26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BE165C6-2E22-462B-ABB3-E6F93065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90486</xdr:colOff>
      <xdr:row>28</xdr:row>
      <xdr:rowOff>14287</xdr:rowOff>
    </xdr:from>
    <xdr:to>
      <xdr:col>23</xdr:col>
      <xdr:colOff>228599</xdr:colOff>
      <xdr:row>46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DACF12-BFD0-4DCE-BECD-B635BB26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519111</xdr:colOff>
      <xdr:row>27</xdr:row>
      <xdr:rowOff>128587</xdr:rowOff>
    </xdr:from>
    <xdr:to>
      <xdr:col>4</xdr:col>
      <xdr:colOff>390524</xdr:colOff>
      <xdr:row>46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F57C3C4-F2DD-4130-A896-96B93444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290512</xdr:colOff>
      <xdr:row>27</xdr:row>
      <xdr:rowOff>138112</xdr:rowOff>
    </xdr:from>
    <xdr:to>
      <xdr:col>14</xdr:col>
      <xdr:colOff>552450</xdr:colOff>
      <xdr:row>47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BA918C3-97D8-41D9-B826-E97D950EC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519111</xdr:colOff>
      <xdr:row>1</xdr:row>
      <xdr:rowOff>90487</xdr:rowOff>
    </xdr:from>
    <xdr:to>
      <xdr:col>30</xdr:col>
      <xdr:colOff>66674</xdr:colOff>
      <xdr:row>23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6FECC2A-037A-4EA9-88F4-D0A28E680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650875</xdr:colOff>
      <xdr:row>24</xdr:row>
      <xdr:rowOff>96837</xdr:rowOff>
    </xdr:from>
    <xdr:to>
      <xdr:col>36</xdr:col>
      <xdr:colOff>365125</xdr:colOff>
      <xdr:row>49</xdr:row>
      <xdr:rowOff>47625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6639562-527E-40BC-8398-FA026553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E221-C4E8-4F17-904B-831F43221D3E}">
  <dimension ref="A1:AO75"/>
  <sheetViews>
    <sheetView tabSelected="1" topLeftCell="A4" zoomScale="70" zoomScaleNormal="70" workbookViewId="0">
      <selection activeCell="V54" sqref="V54"/>
    </sheetView>
  </sheetViews>
  <sheetFormatPr baseColWidth="10" defaultRowHeight="15" x14ac:dyDescent="0.25"/>
  <cols>
    <col min="2" max="2" width="18.7109375" bestFit="1" customWidth="1"/>
    <col min="3" max="3" width="20.28515625" bestFit="1" customWidth="1"/>
    <col min="4" max="4" width="14.5703125" bestFit="1" customWidth="1"/>
    <col min="5" max="5" width="14.42578125" bestFit="1" customWidth="1"/>
    <col min="6" max="6" width="13.7109375" bestFit="1" customWidth="1"/>
    <col min="8" max="8" width="18.7109375" bestFit="1" customWidth="1"/>
    <col min="9" max="9" width="20.28515625" bestFit="1" customWidth="1"/>
    <col min="11" max="11" width="14.42578125" bestFit="1" customWidth="1"/>
    <col min="12" max="12" width="13.7109375" bestFit="1" customWidth="1"/>
    <col min="14" max="14" width="18.7109375" bestFit="1" customWidth="1"/>
    <col min="15" max="15" width="20.28515625" bestFit="1" customWidth="1"/>
    <col min="16" max="16" width="13.42578125" bestFit="1" customWidth="1"/>
    <col min="17" max="17" width="14.42578125" bestFit="1" customWidth="1"/>
    <col min="18" max="18" width="13.7109375" bestFit="1" customWidth="1"/>
    <col min="19" max="19" width="12.28515625" bestFit="1" customWidth="1"/>
    <col min="20" max="20" width="18.7109375" bestFit="1" customWidth="1"/>
    <col min="21" max="21" width="20.28515625" bestFit="1" customWidth="1"/>
    <col min="22" max="22" width="13.42578125" bestFit="1" customWidth="1"/>
    <col min="23" max="23" width="14.42578125" bestFit="1" customWidth="1"/>
    <col min="24" max="24" width="13.7109375" bestFit="1" customWidth="1"/>
    <col min="25" max="25" width="13.42578125" bestFit="1" customWidth="1"/>
    <col min="26" max="26" width="18.7109375" bestFit="1" customWidth="1"/>
    <col min="27" max="27" width="20.28515625" bestFit="1" customWidth="1"/>
    <col min="29" max="29" width="14.42578125" bestFit="1" customWidth="1"/>
    <col min="30" max="30" width="13.7109375" bestFit="1" customWidth="1"/>
    <col min="32" max="32" width="14.42578125" bestFit="1" customWidth="1"/>
    <col min="33" max="33" width="14.42578125" customWidth="1"/>
    <col min="35" max="35" width="17.5703125" bestFit="1" customWidth="1"/>
    <col min="36" max="36" width="12.85546875" bestFit="1" customWidth="1"/>
  </cols>
  <sheetData>
    <row r="1" spans="1:41" ht="18.75" x14ac:dyDescent="0.3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</row>
    <row r="3" spans="1:41" x14ac:dyDescent="0.25">
      <c r="B3" s="43" t="s">
        <v>0</v>
      </c>
      <c r="C3" s="44"/>
      <c r="D3" s="44"/>
      <c r="E3" s="44"/>
      <c r="F3" s="44"/>
      <c r="G3" s="44"/>
      <c r="H3" s="43" t="s">
        <v>13</v>
      </c>
      <c r="I3" s="44"/>
      <c r="J3" s="44"/>
      <c r="K3" s="44"/>
      <c r="L3" s="44"/>
      <c r="M3" s="44"/>
      <c r="N3" s="43" t="s">
        <v>14</v>
      </c>
      <c r="O3" s="44"/>
      <c r="P3" s="44"/>
      <c r="Q3" s="44"/>
      <c r="R3" s="44"/>
      <c r="S3" s="44"/>
      <c r="T3" s="43" t="s">
        <v>15</v>
      </c>
      <c r="U3" s="44"/>
      <c r="V3" s="44"/>
      <c r="W3" s="44"/>
      <c r="X3" s="44"/>
      <c r="Y3" s="44"/>
      <c r="Z3" s="45" t="s">
        <v>17</v>
      </c>
      <c r="AA3" s="45"/>
      <c r="AB3" s="45"/>
      <c r="AC3" s="45"/>
      <c r="AD3" s="45"/>
      <c r="AE3" s="45"/>
      <c r="AF3" s="45"/>
      <c r="AG3" s="3"/>
      <c r="AI3" s="46" t="s">
        <v>40</v>
      </c>
      <c r="AJ3" s="46"/>
    </row>
    <row r="4" spans="1:41" x14ac:dyDescent="0.25">
      <c r="B4" s="5" t="s">
        <v>2</v>
      </c>
      <c r="C4" s="18" t="s">
        <v>3</v>
      </c>
      <c r="D4" s="19"/>
      <c r="E4" s="19"/>
      <c r="F4" s="19"/>
      <c r="G4" s="19"/>
      <c r="H4" s="5" t="s">
        <v>2</v>
      </c>
      <c r="I4" s="18" t="s">
        <v>3</v>
      </c>
      <c r="J4" s="19"/>
      <c r="K4" s="19"/>
      <c r="L4" s="19"/>
      <c r="M4" s="19"/>
      <c r="N4" s="5" t="s">
        <v>2</v>
      </c>
      <c r="O4" s="18" t="s">
        <v>3</v>
      </c>
      <c r="P4" s="19"/>
      <c r="Q4" s="19"/>
      <c r="R4" s="19"/>
      <c r="S4" s="19"/>
      <c r="T4" s="5" t="s">
        <v>2</v>
      </c>
      <c r="U4" s="18" t="s">
        <v>3</v>
      </c>
      <c r="V4" s="19"/>
      <c r="W4" s="19"/>
      <c r="X4" s="19"/>
      <c r="Y4" s="19"/>
      <c r="Z4" s="5" t="s">
        <v>2</v>
      </c>
      <c r="AA4" s="18" t="s">
        <v>3</v>
      </c>
      <c r="AB4" s="19"/>
      <c r="AC4" s="19"/>
      <c r="AD4" s="19"/>
      <c r="AE4" s="19"/>
      <c r="AF4" s="19"/>
      <c r="AG4" s="19"/>
      <c r="AJ4" s="35"/>
      <c r="AK4" s="34" t="s">
        <v>28</v>
      </c>
      <c r="AL4" s="34" t="s">
        <v>29</v>
      </c>
      <c r="AM4" s="34" t="s">
        <v>30</v>
      </c>
      <c r="AN4" s="34" t="s">
        <v>31</v>
      </c>
      <c r="AO4" s="34" t="s">
        <v>32</v>
      </c>
    </row>
    <row r="5" spans="1:41" ht="15.75" thickBot="1" x14ac:dyDescent="0.3">
      <c r="A5" s="6"/>
      <c r="B5" s="7" t="s">
        <v>18</v>
      </c>
      <c r="C5" s="13" t="s">
        <v>18</v>
      </c>
      <c r="D5" s="8" t="s">
        <v>19</v>
      </c>
      <c r="E5" s="8" t="s">
        <v>21</v>
      </c>
      <c r="F5" s="8" t="s">
        <v>22</v>
      </c>
      <c r="G5" s="8" t="s">
        <v>20</v>
      </c>
      <c r="H5" s="7" t="s">
        <v>18</v>
      </c>
      <c r="I5" s="13" t="s">
        <v>18</v>
      </c>
      <c r="J5" s="8" t="s">
        <v>19</v>
      </c>
      <c r="K5" s="8" t="s">
        <v>21</v>
      </c>
      <c r="L5" s="8" t="s">
        <v>22</v>
      </c>
      <c r="M5" s="8" t="s">
        <v>20</v>
      </c>
      <c r="N5" s="7" t="s">
        <v>18</v>
      </c>
      <c r="O5" s="13" t="s">
        <v>18</v>
      </c>
      <c r="P5" s="8" t="s">
        <v>19</v>
      </c>
      <c r="Q5" s="8" t="s">
        <v>21</v>
      </c>
      <c r="R5" s="8" t="s">
        <v>22</v>
      </c>
      <c r="S5" s="8" t="s">
        <v>20</v>
      </c>
      <c r="T5" s="7" t="s">
        <v>18</v>
      </c>
      <c r="U5" s="13" t="s">
        <v>18</v>
      </c>
      <c r="V5" s="8" t="s">
        <v>19</v>
      </c>
      <c r="W5" s="8" t="s">
        <v>21</v>
      </c>
      <c r="X5" s="8" t="s">
        <v>22</v>
      </c>
      <c r="Y5" s="8" t="s">
        <v>20</v>
      </c>
      <c r="Z5" s="7" t="s">
        <v>18</v>
      </c>
      <c r="AA5" s="13" t="s">
        <v>18</v>
      </c>
      <c r="AB5" s="8" t="s">
        <v>19</v>
      </c>
      <c r="AC5" s="8" t="s">
        <v>21</v>
      </c>
      <c r="AD5" s="8" t="s">
        <v>22</v>
      </c>
      <c r="AE5" s="9" t="s">
        <v>20</v>
      </c>
      <c r="AG5" s="4"/>
      <c r="AJ5" s="36" t="s">
        <v>33</v>
      </c>
      <c r="AK5" s="20">
        <f>D16</f>
        <v>1159.4249</v>
      </c>
      <c r="AL5" s="20">
        <f>J16</f>
        <v>56.351680000000002</v>
      </c>
      <c r="AM5" s="20">
        <f>P16</f>
        <v>1400.0021750000001</v>
      </c>
      <c r="AN5" s="20">
        <f>V16</f>
        <v>1909.9921955</v>
      </c>
      <c r="AO5" s="20">
        <f>AB16</f>
        <v>451.52875</v>
      </c>
    </row>
    <row r="6" spans="1:41" x14ac:dyDescent="0.25">
      <c r="A6" t="s">
        <v>1</v>
      </c>
      <c r="B6" s="22">
        <v>183.078</v>
      </c>
      <c r="C6" s="14">
        <v>198.5625</v>
      </c>
      <c r="D6" s="11">
        <v>1113.1514</v>
      </c>
      <c r="E6" s="12">
        <v>1170830</v>
      </c>
      <c r="F6" s="25">
        <f xml:space="preserve"> D6/E6</f>
        <v>9.507369985394976E-4</v>
      </c>
      <c r="G6" s="11"/>
      <c r="H6" s="22">
        <v>1.891</v>
      </c>
      <c r="I6" s="14">
        <v>2.5</v>
      </c>
      <c r="J6" s="11">
        <v>57.653945999999998</v>
      </c>
      <c r="K6" s="12">
        <v>12230</v>
      </c>
      <c r="L6" s="25">
        <f xml:space="preserve"> J6/K6</f>
        <v>4.7141411283728538E-3</v>
      </c>
      <c r="M6" s="11"/>
      <c r="N6" s="22">
        <v>187.922</v>
      </c>
      <c r="O6" s="14">
        <v>160.640625</v>
      </c>
      <c r="P6" s="11">
        <v>1267.4020800000001</v>
      </c>
      <c r="Q6" s="12">
        <v>1166842</v>
      </c>
      <c r="R6" s="25">
        <f xml:space="preserve"> P6/Q6</f>
        <v>1.0861814024520887E-3</v>
      </c>
      <c r="S6" s="11"/>
      <c r="T6" s="22">
        <v>175.5</v>
      </c>
      <c r="U6" s="14">
        <v>193.890625</v>
      </c>
      <c r="V6" s="11">
        <v>1856.554691</v>
      </c>
      <c r="W6" s="12">
        <v>1166856</v>
      </c>
      <c r="X6" s="25">
        <f xml:space="preserve"> V6/W6</f>
        <v>1.5910743836428831E-3</v>
      </c>
      <c r="Y6" s="11"/>
      <c r="Z6" s="10">
        <v>1.609375</v>
      </c>
      <c r="AA6" s="14">
        <v>1.46875</v>
      </c>
      <c r="AB6" s="11">
        <v>453.52780000000001</v>
      </c>
      <c r="AC6" s="12">
        <v>4044</v>
      </c>
      <c r="AD6" s="25">
        <f t="shared" ref="AD6:AD16" si="0" xml:space="preserve"> AB6/AC6</f>
        <v>0.11214831849653809</v>
      </c>
      <c r="AE6" s="21"/>
      <c r="AG6" s="12"/>
      <c r="AJ6" s="36" t="s">
        <v>34</v>
      </c>
      <c r="AK6" s="20">
        <f>D36</f>
        <v>372.15115450000002</v>
      </c>
      <c r="AL6" s="20">
        <f>J36</f>
        <v>7.5583109999999998</v>
      </c>
      <c r="AM6" s="20">
        <f>P36</f>
        <v>384.09171750000002</v>
      </c>
      <c r="AN6" s="20">
        <f>V36</f>
        <v>448.89583849999997</v>
      </c>
      <c r="AO6" s="20">
        <f>AB36</f>
        <v>43.504017500000003</v>
      </c>
    </row>
    <row r="7" spans="1:41" x14ac:dyDescent="0.25">
      <c r="A7" t="s">
        <v>4</v>
      </c>
      <c r="B7" s="23">
        <v>182.51599999999999</v>
      </c>
      <c r="C7" s="14">
        <v>148.89060000000001</v>
      </c>
      <c r="D7" s="11">
        <v>1140.2118</v>
      </c>
      <c r="E7" s="12">
        <v>1170830</v>
      </c>
      <c r="F7" s="25">
        <f t="shared" ref="F7:F15" si="1" xml:space="preserve"> D7/E7</f>
        <v>9.738491497484691E-4</v>
      </c>
      <c r="G7" s="11"/>
      <c r="H7" s="23">
        <v>2.5649999999999999</v>
      </c>
      <c r="I7" s="14">
        <v>2.484375</v>
      </c>
      <c r="J7" s="11">
        <v>60.384985</v>
      </c>
      <c r="K7" s="12">
        <v>12230</v>
      </c>
      <c r="L7" s="25">
        <f t="shared" ref="L7:L16" si="2" xml:space="preserve"> J7/K7</f>
        <v>4.9374476696647587E-3</v>
      </c>
      <c r="M7" s="11"/>
      <c r="N7" s="23">
        <v>186.34399999999999</v>
      </c>
      <c r="O7" s="14">
        <v>159.609375</v>
      </c>
      <c r="P7" s="11">
        <v>1497.525484</v>
      </c>
      <c r="Q7" s="12">
        <v>1166842</v>
      </c>
      <c r="R7" s="25">
        <f t="shared" ref="R7:R16" si="3" xml:space="preserve"> P7/Q7</f>
        <v>1.2834003952548845E-3</v>
      </c>
      <c r="S7" s="11"/>
      <c r="T7" s="23">
        <v>205.68799999999999</v>
      </c>
      <c r="U7" s="14">
        <v>188.859375</v>
      </c>
      <c r="V7" s="11">
        <v>2006.0373</v>
      </c>
      <c r="W7" s="12">
        <v>1166856</v>
      </c>
      <c r="X7" s="25">
        <f t="shared" ref="X7:X16" si="4" xml:space="preserve"> V7/W7</f>
        <v>1.719181544252247E-3</v>
      </c>
      <c r="Y7" s="11"/>
      <c r="Z7" s="10">
        <v>1.328125</v>
      </c>
      <c r="AA7" s="14">
        <v>1.578125</v>
      </c>
      <c r="AB7" s="11">
        <v>450.14856600000002</v>
      </c>
      <c r="AC7" s="12">
        <v>4044</v>
      </c>
      <c r="AD7" s="25">
        <f t="shared" si="0"/>
        <v>0.11131270178041544</v>
      </c>
      <c r="AE7" s="21"/>
      <c r="AG7" s="12"/>
      <c r="AJ7" s="36" t="s">
        <v>35</v>
      </c>
      <c r="AK7" s="20">
        <f>D54</f>
        <v>77.344508999999988</v>
      </c>
      <c r="AL7" s="20">
        <f>J54</f>
        <v>11.231071499999999</v>
      </c>
      <c r="AM7" s="20">
        <f>P54</f>
        <v>106.87235000000001</v>
      </c>
      <c r="AN7" s="20">
        <f>V54</f>
        <v>149.23676449999999</v>
      </c>
      <c r="AO7" s="20" t="e">
        <f>AB54</f>
        <v>#NUM!</v>
      </c>
    </row>
    <row r="8" spans="1:41" x14ac:dyDescent="0.25">
      <c r="A8" t="s">
        <v>5</v>
      </c>
      <c r="B8" s="23">
        <v>198.46899999999999</v>
      </c>
      <c r="C8" s="14">
        <v>181.40625</v>
      </c>
      <c r="D8" s="11">
        <v>1093.3693639999999</v>
      </c>
      <c r="E8" s="12">
        <v>1170830</v>
      </c>
      <c r="F8" s="25">
        <f t="shared" si="1"/>
        <v>9.3384126132743433E-4</v>
      </c>
      <c r="G8" s="11"/>
      <c r="H8" s="23">
        <v>2.1560000000000001</v>
      </c>
      <c r="I8" s="14">
        <v>2.09375</v>
      </c>
      <c r="J8" s="11">
        <v>55.992330000000003</v>
      </c>
      <c r="K8" s="12">
        <v>12230</v>
      </c>
      <c r="L8" s="25">
        <f t="shared" si="2"/>
        <v>4.5782771872444807E-3</v>
      </c>
      <c r="M8" s="11"/>
      <c r="N8" s="23">
        <v>180.25</v>
      </c>
      <c r="O8" s="14">
        <v>158.375</v>
      </c>
      <c r="P8" s="11">
        <v>1527.372468</v>
      </c>
      <c r="Q8" s="12">
        <v>1166842</v>
      </c>
      <c r="R8" s="25">
        <f t="shared" si="3"/>
        <v>1.3089796801966332E-3</v>
      </c>
      <c r="S8" s="11"/>
      <c r="T8" s="23">
        <v>143.047</v>
      </c>
      <c r="U8" s="14">
        <v>183.109375</v>
      </c>
      <c r="V8" s="11">
        <v>2020.6938620000001</v>
      </c>
      <c r="W8" s="12">
        <v>1166856</v>
      </c>
      <c r="X8" s="25">
        <f t="shared" si="4"/>
        <v>1.7317422732539406E-3</v>
      </c>
      <c r="Y8" s="11"/>
      <c r="Z8" s="10">
        <v>1.328125</v>
      </c>
      <c r="AA8" s="14">
        <v>1.28125</v>
      </c>
      <c r="AB8" s="11">
        <v>463.63770799999998</v>
      </c>
      <c r="AC8" s="12">
        <v>4044</v>
      </c>
      <c r="AD8" s="25">
        <f t="shared" si="0"/>
        <v>0.11464829574678535</v>
      </c>
      <c r="AE8" s="21"/>
      <c r="AG8" s="12"/>
    </row>
    <row r="9" spans="1:41" x14ac:dyDescent="0.25">
      <c r="A9" t="s">
        <v>6</v>
      </c>
      <c r="B9" s="23">
        <v>177.90600000000001</v>
      </c>
      <c r="C9" s="14">
        <v>199.5625</v>
      </c>
      <c r="D9" s="11">
        <v>1178.6379999999999</v>
      </c>
      <c r="E9" s="12">
        <v>1170830</v>
      </c>
      <c r="F9" s="25">
        <f t="shared" si="1"/>
        <v>1.0066687734342303E-3</v>
      </c>
      <c r="G9" s="11"/>
      <c r="H9" s="23">
        <v>2.0470000000000002</v>
      </c>
      <c r="I9" s="14">
        <v>2.078125</v>
      </c>
      <c r="J9" s="11">
        <v>54.749245000000002</v>
      </c>
      <c r="K9" s="12">
        <v>12230</v>
      </c>
      <c r="L9" s="25">
        <f t="shared" si="2"/>
        <v>4.4766349141455442E-3</v>
      </c>
      <c r="M9" s="11"/>
      <c r="N9" s="23">
        <v>127.23399999999999</v>
      </c>
      <c r="O9" s="14">
        <v>157.28125</v>
      </c>
      <c r="P9" s="11">
        <v>1345.7866730000001</v>
      </c>
      <c r="Q9" s="12">
        <v>1166842</v>
      </c>
      <c r="R9" s="25">
        <f t="shared" si="3"/>
        <v>1.153358100754001E-3</v>
      </c>
      <c r="S9" s="11"/>
      <c r="T9" s="23">
        <v>133.578</v>
      </c>
      <c r="U9" s="14">
        <v>184.4375</v>
      </c>
      <c r="V9" s="11">
        <v>1981.0895</v>
      </c>
      <c r="W9" s="12">
        <v>1166856</v>
      </c>
      <c r="X9" s="25">
        <f t="shared" si="4"/>
        <v>1.6978011854076253E-3</v>
      </c>
      <c r="Y9" s="11"/>
      <c r="Z9" s="10">
        <v>1.328125</v>
      </c>
      <c r="AA9" s="14">
        <v>1.28125</v>
      </c>
      <c r="AB9" s="11">
        <v>508.1146</v>
      </c>
      <c r="AC9" s="12">
        <v>4044</v>
      </c>
      <c r="AD9" s="25">
        <f t="shared" si="0"/>
        <v>0.12564653808110782</v>
      </c>
      <c r="AE9" s="21"/>
      <c r="AG9" s="12"/>
    </row>
    <row r="10" spans="1:41" x14ac:dyDescent="0.25">
      <c r="A10" t="s">
        <v>7</v>
      </c>
      <c r="B10" s="23">
        <v>137.35900000000001</v>
      </c>
      <c r="C10" s="14">
        <v>195.703</v>
      </c>
      <c r="D10" s="11">
        <v>1136.0832499999999</v>
      </c>
      <c r="E10" s="12">
        <v>1170830</v>
      </c>
      <c r="F10" s="25">
        <f t="shared" si="1"/>
        <v>9.7032297600847253E-4</v>
      </c>
      <c r="G10" s="11"/>
      <c r="H10" s="23">
        <v>2.1720000000000002</v>
      </c>
      <c r="I10" s="14">
        <v>2.09375</v>
      </c>
      <c r="J10" s="11">
        <v>57.102970999999997</v>
      </c>
      <c r="K10" s="12">
        <v>12230</v>
      </c>
      <c r="L10" s="25">
        <f t="shared" si="2"/>
        <v>4.6690900245298442E-3</v>
      </c>
      <c r="M10" s="11"/>
      <c r="N10" s="23">
        <v>118.46899999999999</v>
      </c>
      <c r="O10" s="14">
        <v>178.75</v>
      </c>
      <c r="P10" s="11">
        <v>1469.7591</v>
      </c>
      <c r="Q10" s="12">
        <v>1166842</v>
      </c>
      <c r="R10" s="25">
        <f t="shared" si="3"/>
        <v>1.259604213766731E-3</v>
      </c>
      <c r="S10" s="11"/>
      <c r="T10" s="23">
        <v>129</v>
      </c>
      <c r="U10" s="14">
        <v>161.96875</v>
      </c>
      <c r="V10" s="11">
        <v>1868.991855</v>
      </c>
      <c r="W10" s="12">
        <v>1166856</v>
      </c>
      <c r="X10" s="25">
        <f t="shared" si="4"/>
        <v>1.6017330801744174E-3</v>
      </c>
      <c r="Y10" s="11"/>
      <c r="Z10" s="10">
        <v>1.640625</v>
      </c>
      <c r="AA10" s="14">
        <v>1.5</v>
      </c>
      <c r="AB10" s="11">
        <v>402.83051499999999</v>
      </c>
      <c r="AC10" s="12">
        <v>4044</v>
      </c>
      <c r="AD10" s="25">
        <f t="shared" si="0"/>
        <v>9.9611897873392682E-2</v>
      </c>
      <c r="AE10" s="21"/>
      <c r="AG10" s="12"/>
    </row>
    <row r="11" spans="1:41" x14ac:dyDescent="0.25">
      <c r="A11" t="s">
        <v>8</v>
      </c>
      <c r="B11" s="23">
        <v>187.15600000000001</v>
      </c>
      <c r="C11" s="14">
        <v>195.60900000000001</v>
      </c>
      <c r="D11" s="11">
        <v>1055.32944</v>
      </c>
      <c r="E11" s="12">
        <v>1170830</v>
      </c>
      <c r="F11" s="25">
        <f t="shared" si="1"/>
        <v>9.0135155402577653E-4</v>
      </c>
      <c r="G11" s="11"/>
      <c r="H11" s="23">
        <v>2</v>
      </c>
      <c r="I11" s="14">
        <v>1.90625</v>
      </c>
      <c r="J11" s="11">
        <v>55.341189999999997</v>
      </c>
      <c r="K11" s="12">
        <v>12230</v>
      </c>
      <c r="L11" s="25">
        <f t="shared" si="2"/>
        <v>4.5250359771054783E-3</v>
      </c>
      <c r="M11" s="11"/>
      <c r="N11" s="23">
        <v>149.56299999999999</v>
      </c>
      <c r="O11" s="14">
        <v>168.609375</v>
      </c>
      <c r="P11" s="11">
        <v>1197.394225</v>
      </c>
      <c r="Q11" s="12">
        <v>1166842</v>
      </c>
      <c r="R11" s="25">
        <f t="shared" si="3"/>
        <v>1.026183686394559E-3</v>
      </c>
      <c r="S11" s="11"/>
      <c r="T11" s="23">
        <v>155.14099999999999</v>
      </c>
      <c r="U11" s="14">
        <v>178.9375</v>
      </c>
      <c r="V11" s="11">
        <v>1777.1560919999999</v>
      </c>
      <c r="W11" s="12">
        <v>1166856</v>
      </c>
      <c r="X11" s="25">
        <f t="shared" si="4"/>
        <v>1.5230294843579671E-3</v>
      </c>
      <c r="Y11" s="11"/>
      <c r="Z11" s="10">
        <v>1.421875</v>
      </c>
      <c r="AA11" s="14">
        <v>1.2032</v>
      </c>
      <c r="AB11" s="11">
        <v>395.16745800000001</v>
      </c>
      <c r="AC11" s="12">
        <v>4044</v>
      </c>
      <c r="AD11" s="25">
        <f t="shared" si="0"/>
        <v>9.7716977744807129E-2</v>
      </c>
      <c r="AE11" s="21"/>
      <c r="AG11" s="12"/>
    </row>
    <row r="12" spans="1:41" x14ac:dyDescent="0.25">
      <c r="A12" t="s">
        <v>9</v>
      </c>
      <c r="B12" s="23">
        <v>246.56</v>
      </c>
      <c r="C12" s="14">
        <v>199.125</v>
      </c>
      <c r="D12" s="11">
        <v>1189.2342349999999</v>
      </c>
      <c r="E12" s="12">
        <v>1170830</v>
      </c>
      <c r="F12" s="25">
        <f t="shared" si="1"/>
        <v>1.0157189643244535E-3</v>
      </c>
      <c r="G12" s="11"/>
      <c r="H12" s="23">
        <v>1.609</v>
      </c>
      <c r="I12" s="14">
        <v>2.046875</v>
      </c>
      <c r="J12" s="11">
        <v>56.574599999999997</v>
      </c>
      <c r="K12" s="12">
        <v>12230</v>
      </c>
      <c r="L12" s="25">
        <f t="shared" si="2"/>
        <v>4.6258871627146356E-3</v>
      </c>
      <c r="M12" s="11"/>
      <c r="N12" s="23">
        <v>113.361</v>
      </c>
      <c r="O12" s="14">
        <v>181.640625</v>
      </c>
      <c r="P12" s="11">
        <v>1368.7638910000001</v>
      </c>
      <c r="Q12" s="12">
        <v>1166842</v>
      </c>
      <c r="R12" s="25">
        <f t="shared" si="3"/>
        <v>1.1730498996436536E-3</v>
      </c>
      <c r="S12" s="11"/>
      <c r="T12" s="23">
        <v>166.625</v>
      </c>
      <c r="U12" s="14">
        <v>176.703125</v>
      </c>
      <c r="V12" s="11">
        <v>1657.0281500000001</v>
      </c>
      <c r="W12" s="12">
        <v>1166856</v>
      </c>
      <c r="X12" s="25">
        <f t="shared" si="4"/>
        <v>1.4200793842599258E-3</v>
      </c>
      <c r="Y12" s="11"/>
      <c r="Z12" s="10">
        <v>1.46875</v>
      </c>
      <c r="AA12" s="14">
        <v>1.140625</v>
      </c>
      <c r="AB12" s="11">
        <v>452.53050000000002</v>
      </c>
      <c r="AC12" s="12">
        <v>4044</v>
      </c>
      <c r="AD12" s="25">
        <f t="shared" si="0"/>
        <v>0.11190170623145401</v>
      </c>
      <c r="AE12" s="21"/>
      <c r="AG12" s="12"/>
    </row>
    <row r="13" spans="1:41" x14ac:dyDescent="0.25">
      <c r="A13" t="s">
        <v>10</v>
      </c>
      <c r="B13" s="23">
        <v>272.34300000000002</v>
      </c>
      <c r="C13" s="14">
        <v>200.04679999999999</v>
      </c>
      <c r="D13" s="11">
        <v>1199.577325</v>
      </c>
      <c r="E13" s="12">
        <v>1170830</v>
      </c>
      <c r="F13" s="25">
        <f t="shared" si="1"/>
        <v>1.0245529453464636E-3</v>
      </c>
      <c r="G13" s="11"/>
      <c r="H13" s="23">
        <v>2.516</v>
      </c>
      <c r="I13" s="14">
        <v>2.75</v>
      </c>
      <c r="J13" s="11">
        <v>61.252885999999997</v>
      </c>
      <c r="K13" s="12">
        <v>12230</v>
      </c>
      <c r="L13" s="25">
        <f t="shared" si="2"/>
        <v>5.0084125919869172E-3</v>
      </c>
      <c r="M13" s="11"/>
      <c r="N13" s="23">
        <v>151.828</v>
      </c>
      <c r="O13" s="14">
        <v>159.171875</v>
      </c>
      <c r="P13" s="11">
        <v>1378.3217999999999</v>
      </c>
      <c r="Q13" s="12">
        <v>1166842</v>
      </c>
      <c r="R13" s="25">
        <f t="shared" si="3"/>
        <v>1.1812411620425044E-3</v>
      </c>
      <c r="S13" s="11"/>
      <c r="T13" s="23">
        <v>148.203</v>
      </c>
      <c r="U13" s="14">
        <v>177.015625</v>
      </c>
      <c r="V13" s="11">
        <v>1809.204115</v>
      </c>
      <c r="W13" s="12">
        <v>1166856</v>
      </c>
      <c r="X13" s="25">
        <f t="shared" si="4"/>
        <v>1.550494761135907E-3</v>
      </c>
      <c r="Y13" s="11"/>
      <c r="Z13" s="10">
        <v>1.484375</v>
      </c>
      <c r="AA13" s="14">
        <v>1.4375</v>
      </c>
      <c r="AB13" s="11">
        <v>448.92180000000002</v>
      </c>
      <c r="AC13" s="12">
        <v>4044</v>
      </c>
      <c r="AD13" s="25">
        <f t="shared" si="0"/>
        <v>0.11100934718100891</v>
      </c>
      <c r="AE13" s="21"/>
      <c r="AG13" s="12"/>
    </row>
    <row r="14" spans="1:41" x14ac:dyDescent="0.25">
      <c r="A14" t="s">
        <v>11</v>
      </c>
      <c r="B14" s="23">
        <v>232.453</v>
      </c>
      <c r="C14" s="14">
        <v>196.96875</v>
      </c>
      <c r="D14" s="11">
        <v>1194.6438599999999</v>
      </c>
      <c r="E14" s="12">
        <v>1170830</v>
      </c>
      <c r="F14" s="25">
        <f t="shared" si="1"/>
        <v>1.0203392977631252E-3</v>
      </c>
      <c r="G14" s="11"/>
      <c r="H14" s="23">
        <v>1.9059999999999999</v>
      </c>
      <c r="I14" s="14">
        <v>2.0625</v>
      </c>
      <c r="J14" s="11">
        <v>53.855715000000004</v>
      </c>
      <c r="K14" s="12">
        <v>12230</v>
      </c>
      <c r="L14" s="25">
        <f t="shared" si="2"/>
        <v>4.403574407195421E-3</v>
      </c>
      <c r="M14" s="11"/>
      <c r="N14" s="23">
        <v>159.59399999999999</v>
      </c>
      <c r="O14" s="14">
        <v>158.203125</v>
      </c>
      <c r="P14" s="11">
        <v>1421.68255</v>
      </c>
      <c r="Q14" s="12">
        <v>1166842</v>
      </c>
      <c r="R14" s="25">
        <f t="shared" si="3"/>
        <v>1.2184019344521366E-3</v>
      </c>
      <c r="S14" s="11"/>
      <c r="T14" s="23">
        <v>161.35900000000001</v>
      </c>
      <c r="U14" s="14">
        <v>172.140625</v>
      </c>
      <c r="V14" s="11">
        <v>1950.992536</v>
      </c>
      <c r="W14" s="12">
        <v>1166856</v>
      </c>
      <c r="X14" s="25">
        <f t="shared" si="4"/>
        <v>1.6720079735631475E-3</v>
      </c>
      <c r="Y14" s="11"/>
      <c r="Z14" s="10">
        <v>1.5769</v>
      </c>
      <c r="AA14" s="14">
        <v>1.421875</v>
      </c>
      <c r="AB14" s="11">
        <v>450.52699999999999</v>
      </c>
      <c r="AC14" s="12">
        <v>4044</v>
      </c>
      <c r="AD14" s="25">
        <f t="shared" si="0"/>
        <v>0.11140628090999011</v>
      </c>
      <c r="AE14" s="21"/>
      <c r="AG14" s="12"/>
    </row>
    <row r="15" spans="1:41" x14ac:dyDescent="0.25">
      <c r="A15" t="s">
        <v>12</v>
      </c>
      <c r="B15" s="23">
        <v>161.34399999999999</v>
      </c>
      <c r="C15" s="14">
        <v>185.75</v>
      </c>
      <c r="D15" s="11">
        <v>1243.7624000000001</v>
      </c>
      <c r="E15" s="12">
        <v>1170830</v>
      </c>
      <c r="F15" s="25">
        <f t="shared" si="1"/>
        <v>1.0622911951350751E-3</v>
      </c>
      <c r="G15" s="11"/>
      <c r="H15" s="23">
        <v>2.0310000000000001</v>
      </c>
      <c r="I15" s="14">
        <v>2.03125</v>
      </c>
      <c r="J15" s="11">
        <v>56.12876</v>
      </c>
      <c r="K15" s="12">
        <v>12230</v>
      </c>
      <c r="L15" s="25">
        <f t="shared" si="2"/>
        <v>4.5894325429272284E-3</v>
      </c>
      <c r="M15" s="11"/>
      <c r="N15" s="23">
        <v>162.547</v>
      </c>
      <c r="O15" s="14">
        <v>158.234375</v>
      </c>
      <c r="P15" s="11">
        <v>1483.73198</v>
      </c>
      <c r="Q15" s="12">
        <v>1166842</v>
      </c>
      <c r="R15" s="25">
        <f t="shared" si="3"/>
        <v>1.2715791683878366E-3</v>
      </c>
      <c r="S15" s="11"/>
      <c r="T15" s="23">
        <v>155.203</v>
      </c>
      <c r="U15" s="14">
        <v>176.625</v>
      </c>
      <c r="V15" s="11">
        <v>2006.6896999999999</v>
      </c>
      <c r="W15" s="12">
        <v>1166856</v>
      </c>
      <c r="X15" s="25">
        <f t="shared" si="4"/>
        <v>1.7197406535168006E-3</v>
      </c>
      <c r="Y15" s="11"/>
      <c r="Z15" s="10">
        <v>1.4540999999999999</v>
      </c>
      <c r="AA15" s="14">
        <v>1.484375</v>
      </c>
      <c r="AB15" s="11">
        <v>495.94830000000002</v>
      </c>
      <c r="AC15" s="12">
        <v>4044</v>
      </c>
      <c r="AD15" s="25">
        <f t="shared" si="0"/>
        <v>0.12263805637982196</v>
      </c>
      <c r="AE15" s="21"/>
      <c r="AG15" s="12"/>
    </row>
    <row r="16" spans="1:41" x14ac:dyDescent="0.25">
      <c r="A16" t="s">
        <v>16</v>
      </c>
      <c r="B16" s="24">
        <f>MEDIAN(B6:B15)</f>
        <v>185.11700000000002</v>
      </c>
      <c r="C16" s="17">
        <f>MEDIAN(C6:C15)</f>
        <v>196.33587499999999</v>
      </c>
      <c r="D16" s="2">
        <f t="shared" ref="D16" si="5">MEDIAN(D6:D15)</f>
        <v>1159.4249</v>
      </c>
      <c r="E16" s="12">
        <v>1170830</v>
      </c>
      <c r="F16" s="26">
        <f xml:space="preserve"> D16/E16</f>
        <v>9.9025896159134967E-4</v>
      </c>
      <c r="G16" s="2">
        <f>SUM(AVERAGE(B16:C16),D16)</f>
        <v>1350.1513375</v>
      </c>
      <c r="H16" s="15">
        <f>MEDIAN(H6:H15)</f>
        <v>2.0390000000000001</v>
      </c>
      <c r="I16" s="17">
        <f>MEDIAN(I6:I15)</f>
        <v>2.0859375</v>
      </c>
      <c r="J16" s="2">
        <f t="shared" ref="J16" si="6">MEDIAN(J6:J15)</f>
        <v>56.351680000000002</v>
      </c>
      <c r="K16" s="12">
        <v>12230</v>
      </c>
      <c r="L16" s="26">
        <f t="shared" si="2"/>
        <v>4.607659852820932E-3</v>
      </c>
      <c r="M16" s="2">
        <f t="shared" ref="M16" si="7">SUM(AVERAGE(H16:I16),J16)</f>
        <v>58.414148750000003</v>
      </c>
      <c r="N16" s="15">
        <f>MEDIAN(N6:N15)</f>
        <v>155.71100000000001</v>
      </c>
      <c r="O16" s="17">
        <f>MEDIAN(O6:O15)</f>
        <v>159.390625</v>
      </c>
      <c r="P16" s="2">
        <f t="shared" ref="P16" si="8">MEDIAN(P6:P15)</f>
        <v>1400.0021750000001</v>
      </c>
      <c r="Q16" s="12">
        <v>1166842</v>
      </c>
      <c r="R16" s="26">
        <f t="shared" si="3"/>
        <v>1.1998215482473206E-3</v>
      </c>
      <c r="S16" s="2">
        <f t="shared" ref="S16" si="9">SUM(AVERAGE(N16:O16),P16)</f>
        <v>1557.5529875000002</v>
      </c>
      <c r="T16" s="15">
        <f>MEDIAN(T6:T15)</f>
        <v>155.172</v>
      </c>
      <c r="U16" s="17">
        <f>MEDIAN(U6:U15)</f>
        <v>177.9765625</v>
      </c>
      <c r="V16" s="2">
        <f t="shared" ref="V16" si="10">MEDIAN(V6:V15)</f>
        <v>1909.9921955</v>
      </c>
      <c r="W16" s="12">
        <v>1166856</v>
      </c>
      <c r="X16" s="26">
        <f t="shared" si="4"/>
        <v>1.6368705268687824E-3</v>
      </c>
      <c r="Y16" s="2">
        <f t="shared" ref="Y16" si="11">SUM(AVERAGE(T16:U16),V16)</f>
        <v>2076.5664767500002</v>
      </c>
      <c r="Z16" s="15">
        <f>MEDIAN(Z6:Z15)</f>
        <v>1.461425</v>
      </c>
      <c r="AA16" s="17">
        <f>MEDIAN(AA6:AA15)</f>
        <v>1.4296875</v>
      </c>
      <c r="AB16" s="2">
        <f t="shared" ref="AB16" si="12">MEDIAN(AB6:AB15)</f>
        <v>451.52875</v>
      </c>
      <c r="AC16" s="12">
        <v>4044</v>
      </c>
      <c r="AD16" s="26">
        <f t="shared" si="0"/>
        <v>0.11165399357072206</v>
      </c>
      <c r="AE16" s="1">
        <f t="shared" ref="AE16" si="13">SUM(AVERAGE(Z16:AA16),AB16)</f>
        <v>452.97430624999998</v>
      </c>
      <c r="AG16" s="16"/>
    </row>
    <row r="17" spans="1:32" x14ac:dyDescent="0.25">
      <c r="D17" s="20"/>
      <c r="J17" s="20"/>
      <c r="P17" s="20"/>
      <c r="V17" s="20"/>
      <c r="AB17" s="20"/>
    </row>
    <row r="20" spans="1:32" x14ac:dyDescent="0.25">
      <c r="AA20" s="20"/>
    </row>
    <row r="21" spans="1:32" ht="18.75" x14ac:dyDescent="0.3">
      <c r="A21" s="41" t="s">
        <v>25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3" spans="1:32" x14ac:dyDescent="0.25">
      <c r="B23" s="43" t="s">
        <v>0</v>
      </c>
      <c r="C23" s="44"/>
      <c r="D23" s="44"/>
      <c r="E23" s="44"/>
      <c r="F23" s="44"/>
      <c r="G23" s="44"/>
      <c r="H23" s="43" t="s">
        <v>13</v>
      </c>
      <c r="I23" s="44"/>
      <c r="J23" s="44"/>
      <c r="K23" s="44"/>
      <c r="L23" s="44"/>
      <c r="M23" s="44"/>
      <c r="N23" s="43" t="s">
        <v>14</v>
      </c>
      <c r="O23" s="44"/>
      <c r="P23" s="44"/>
      <c r="Q23" s="44"/>
      <c r="R23" s="44"/>
      <c r="S23" s="44"/>
      <c r="T23" s="43" t="s">
        <v>15</v>
      </c>
      <c r="U23" s="44"/>
      <c r="V23" s="44"/>
      <c r="W23" s="44"/>
      <c r="X23" s="44"/>
      <c r="Y23" s="44"/>
      <c r="Z23" s="45" t="s">
        <v>17</v>
      </c>
      <c r="AA23" s="45"/>
      <c r="AB23" s="45"/>
      <c r="AC23" s="45"/>
      <c r="AD23" s="45"/>
      <c r="AE23" s="45"/>
      <c r="AF23" s="45"/>
    </row>
    <row r="24" spans="1:32" x14ac:dyDescent="0.25">
      <c r="B24" s="31" t="s">
        <v>2</v>
      </c>
      <c r="C24" s="18" t="s">
        <v>3</v>
      </c>
      <c r="D24" s="19"/>
      <c r="E24" s="19"/>
      <c r="F24" s="19"/>
      <c r="G24" s="19"/>
      <c r="H24" s="31" t="s">
        <v>2</v>
      </c>
      <c r="I24" s="18" t="s">
        <v>3</v>
      </c>
      <c r="J24" s="19"/>
      <c r="K24" s="19"/>
      <c r="L24" s="19"/>
      <c r="M24" s="19"/>
      <c r="N24" s="31" t="s">
        <v>2</v>
      </c>
      <c r="O24" s="18" t="s">
        <v>3</v>
      </c>
      <c r="P24" s="19"/>
      <c r="Q24" s="19"/>
      <c r="R24" s="19"/>
      <c r="S24" s="19"/>
      <c r="T24" s="31" t="s">
        <v>2</v>
      </c>
      <c r="U24" s="18" t="s">
        <v>3</v>
      </c>
      <c r="V24" s="19"/>
      <c r="W24" s="19"/>
      <c r="X24" s="19"/>
      <c r="Y24" s="19"/>
      <c r="Z24" s="31" t="s">
        <v>2</v>
      </c>
      <c r="AA24" s="18" t="s">
        <v>3</v>
      </c>
      <c r="AB24" s="19"/>
      <c r="AC24" s="19"/>
      <c r="AD24" s="19"/>
      <c r="AE24" s="19"/>
      <c r="AF24" s="19"/>
    </row>
    <row r="25" spans="1:32" ht="15.75" thickBot="1" x14ac:dyDescent="0.3">
      <c r="A25" s="6"/>
      <c r="B25" s="7" t="s">
        <v>18</v>
      </c>
      <c r="C25" s="13" t="s">
        <v>18</v>
      </c>
      <c r="D25" s="8" t="s">
        <v>19</v>
      </c>
      <c r="E25" s="8" t="s">
        <v>21</v>
      </c>
      <c r="F25" s="8" t="s">
        <v>22</v>
      </c>
      <c r="G25" s="8" t="s">
        <v>20</v>
      </c>
      <c r="H25" s="7" t="s">
        <v>18</v>
      </c>
      <c r="I25" s="13" t="s">
        <v>18</v>
      </c>
      <c r="J25" s="8" t="s">
        <v>19</v>
      </c>
      <c r="K25" s="8" t="s">
        <v>21</v>
      </c>
      <c r="L25" s="8" t="s">
        <v>22</v>
      </c>
      <c r="M25" s="8" t="s">
        <v>20</v>
      </c>
      <c r="N25" s="7" t="s">
        <v>18</v>
      </c>
      <c r="O25" s="13" t="s">
        <v>18</v>
      </c>
      <c r="P25" s="8" t="s">
        <v>19</v>
      </c>
      <c r="Q25" s="8" t="s">
        <v>21</v>
      </c>
      <c r="R25" s="8" t="s">
        <v>22</v>
      </c>
      <c r="S25" s="8" t="s">
        <v>20</v>
      </c>
      <c r="T25" s="7" t="s">
        <v>18</v>
      </c>
      <c r="U25" s="13" t="s">
        <v>18</v>
      </c>
      <c r="V25" s="8" t="s">
        <v>19</v>
      </c>
      <c r="W25" s="8" t="s">
        <v>21</v>
      </c>
      <c r="X25" s="8" t="s">
        <v>22</v>
      </c>
      <c r="Y25" s="8" t="s">
        <v>20</v>
      </c>
      <c r="Z25" s="7" t="s">
        <v>18</v>
      </c>
      <c r="AA25" s="13" t="s">
        <v>18</v>
      </c>
      <c r="AB25" s="8" t="s">
        <v>19</v>
      </c>
      <c r="AC25" s="8" t="s">
        <v>21</v>
      </c>
      <c r="AD25" s="8" t="s">
        <v>22</v>
      </c>
      <c r="AE25" s="9" t="s">
        <v>20</v>
      </c>
    </row>
    <row r="26" spans="1:32" x14ac:dyDescent="0.25">
      <c r="A26" t="s">
        <v>1</v>
      </c>
      <c r="B26" s="22">
        <v>183.078</v>
      </c>
      <c r="C26" s="14">
        <v>198.5625</v>
      </c>
      <c r="D26" s="11">
        <v>451.32243199999999</v>
      </c>
      <c r="E26" s="12">
        <v>1170830</v>
      </c>
      <c r="F26" s="25">
        <f xml:space="preserve"> D26/E26</f>
        <v>3.8547221372872237E-4</v>
      </c>
      <c r="G26" s="11"/>
      <c r="H26" s="22">
        <v>1.891</v>
      </c>
      <c r="I26" s="14">
        <v>2.5</v>
      </c>
      <c r="J26" s="11">
        <v>15.780215999999999</v>
      </c>
      <c r="K26" s="12">
        <v>12230</v>
      </c>
      <c r="L26" s="25">
        <f xml:space="preserve"> J26/K26</f>
        <v>1.2902874897792313E-3</v>
      </c>
      <c r="M26" s="11"/>
      <c r="N26" s="22">
        <v>187.922</v>
      </c>
      <c r="O26" s="14">
        <v>160.640625</v>
      </c>
      <c r="P26" s="11">
        <v>386.72468300000003</v>
      </c>
      <c r="Q26" s="12">
        <v>1166842</v>
      </c>
      <c r="R26" s="25">
        <f xml:space="preserve"> P26/Q26</f>
        <v>3.314284907468192E-4</v>
      </c>
      <c r="S26" s="11"/>
      <c r="T26" s="22">
        <v>175.5</v>
      </c>
      <c r="U26" s="14">
        <v>193.890625</v>
      </c>
      <c r="V26" s="11">
        <v>481.98755599999998</v>
      </c>
      <c r="W26" s="12">
        <v>1166856</v>
      </c>
      <c r="X26" s="25">
        <f xml:space="preserve"> V26/W26</f>
        <v>4.1306515628320887E-4</v>
      </c>
      <c r="Y26" s="11"/>
      <c r="Z26" s="10">
        <v>1.609375</v>
      </c>
      <c r="AA26" s="14">
        <v>1.46875</v>
      </c>
      <c r="AB26" s="11">
        <v>46.329804000000003</v>
      </c>
      <c r="AC26" s="12">
        <v>4044</v>
      </c>
      <c r="AD26" s="25">
        <f t="shared" ref="AD26:AD36" si="14" xml:space="preserve"> AB26/AC26</f>
        <v>1.1456430267062315E-2</v>
      </c>
      <c r="AE26" s="21"/>
    </row>
    <row r="27" spans="1:32" x14ac:dyDescent="0.25">
      <c r="A27" t="s">
        <v>4</v>
      </c>
      <c r="B27" s="23">
        <v>182.51599999999999</v>
      </c>
      <c r="C27" s="14">
        <v>148.89060000000001</v>
      </c>
      <c r="D27" s="11">
        <v>409.52789999999999</v>
      </c>
      <c r="E27" s="12">
        <v>1170830</v>
      </c>
      <c r="F27" s="25">
        <f t="shared" ref="F27:F35" si="15" xml:space="preserve"> D27/E27</f>
        <v>3.4977571466395635E-4</v>
      </c>
      <c r="G27" s="11"/>
      <c r="H27" s="23">
        <v>2.5649999999999999</v>
      </c>
      <c r="I27" s="14">
        <v>2.484375</v>
      </c>
      <c r="J27" s="11">
        <v>9.7172199999999993</v>
      </c>
      <c r="K27" s="12">
        <v>12230</v>
      </c>
      <c r="L27" s="25">
        <f t="shared" ref="L27:L36" si="16" xml:space="preserve"> J27/K27</f>
        <v>7.9453965658217494E-4</v>
      </c>
      <c r="M27" s="11"/>
      <c r="N27" s="23">
        <v>186.34399999999999</v>
      </c>
      <c r="O27" s="14">
        <v>159.609375</v>
      </c>
      <c r="P27" s="11">
        <v>383.36690499999997</v>
      </c>
      <c r="Q27" s="12">
        <v>1166842</v>
      </c>
      <c r="R27" s="25">
        <f t="shared" ref="R27:R36" si="17" xml:space="preserve"> P27/Q27</f>
        <v>3.2855082778988069E-4</v>
      </c>
      <c r="S27" s="11"/>
      <c r="T27" s="23">
        <v>205.68799999999999</v>
      </c>
      <c r="U27" s="14">
        <v>188.859375</v>
      </c>
      <c r="V27" s="11">
        <v>474.41624899999999</v>
      </c>
      <c r="W27" s="12">
        <v>1166856</v>
      </c>
      <c r="X27" s="25">
        <f t="shared" ref="X27:X36" si="18" xml:space="preserve"> V27/W27</f>
        <v>4.0657651758228949E-4</v>
      </c>
      <c r="Y27" s="11"/>
      <c r="Z27" s="10">
        <v>1.328125</v>
      </c>
      <c r="AA27" s="14">
        <v>1.578125</v>
      </c>
      <c r="AB27" s="11">
        <v>46.970415000000003</v>
      </c>
      <c r="AC27" s="12">
        <v>4044</v>
      </c>
      <c r="AD27" s="25">
        <f t="shared" si="14"/>
        <v>1.161484050445104E-2</v>
      </c>
      <c r="AE27" s="21"/>
    </row>
    <row r="28" spans="1:32" x14ac:dyDescent="0.25">
      <c r="A28" t="s">
        <v>5</v>
      </c>
      <c r="B28" s="23">
        <v>198.46899999999999</v>
      </c>
      <c r="C28" s="14">
        <v>181.40625</v>
      </c>
      <c r="D28" s="11">
        <v>446.55039599999998</v>
      </c>
      <c r="E28" s="12">
        <v>1170830</v>
      </c>
      <c r="F28" s="25">
        <f t="shared" si="15"/>
        <v>3.8139644184040377E-4</v>
      </c>
      <c r="G28" s="11"/>
      <c r="H28" s="23">
        <v>2.1560000000000001</v>
      </c>
      <c r="I28" s="14">
        <v>2.09375</v>
      </c>
      <c r="J28" s="11">
        <v>7.5721819999999997</v>
      </c>
      <c r="K28" s="12">
        <v>12230</v>
      </c>
      <c r="L28" s="25">
        <f t="shared" si="16"/>
        <v>6.1914816026165163E-4</v>
      </c>
      <c r="M28" s="11"/>
      <c r="N28" s="23">
        <v>180.25</v>
      </c>
      <c r="O28" s="14">
        <v>158.375</v>
      </c>
      <c r="P28" s="11">
        <v>386.34546999999998</v>
      </c>
      <c r="Q28" s="12">
        <v>1166842</v>
      </c>
      <c r="R28" s="25">
        <f t="shared" si="17"/>
        <v>3.3110349987401893E-4</v>
      </c>
      <c r="S28" s="11"/>
      <c r="T28" s="23">
        <v>143.047</v>
      </c>
      <c r="U28" s="14">
        <v>183.109375</v>
      </c>
      <c r="V28" s="11">
        <v>473.81358699999998</v>
      </c>
      <c r="W28" s="12">
        <v>1166856</v>
      </c>
      <c r="X28" s="25">
        <f t="shared" si="18"/>
        <v>4.0606003397162973E-4</v>
      </c>
      <c r="Y28" s="11"/>
      <c r="Z28" s="10">
        <v>1.328125</v>
      </c>
      <c r="AA28" s="14">
        <v>1.28125</v>
      </c>
      <c r="AB28" s="11">
        <v>44.064678999999998</v>
      </c>
      <c r="AC28" s="12">
        <v>4044</v>
      </c>
      <c r="AD28" s="25">
        <f t="shared" si="14"/>
        <v>1.0896310336300691E-2</v>
      </c>
      <c r="AE28" s="21"/>
    </row>
    <row r="29" spans="1:32" x14ac:dyDescent="0.25">
      <c r="A29" t="s">
        <v>6</v>
      </c>
      <c r="B29" s="23">
        <v>177.90600000000001</v>
      </c>
      <c r="C29" s="14">
        <v>199.5625</v>
      </c>
      <c r="D29" s="11">
        <v>368.236154</v>
      </c>
      <c r="E29" s="12">
        <v>1170830</v>
      </c>
      <c r="F29" s="25">
        <f t="shared" si="15"/>
        <v>3.1450864258688281E-4</v>
      </c>
      <c r="G29" s="11"/>
      <c r="H29" s="23">
        <v>2.0470000000000002</v>
      </c>
      <c r="I29" s="14">
        <v>2.078125</v>
      </c>
      <c r="J29" s="11">
        <v>7.8138709999999998</v>
      </c>
      <c r="K29" s="12">
        <v>12230</v>
      </c>
      <c r="L29" s="25">
        <f t="shared" si="16"/>
        <v>6.3891013900245301E-4</v>
      </c>
      <c r="M29" s="11"/>
      <c r="N29" s="23">
        <v>127.23399999999999</v>
      </c>
      <c r="O29" s="14">
        <v>157.28125</v>
      </c>
      <c r="P29" s="11">
        <v>383.21027199999997</v>
      </c>
      <c r="Q29" s="12">
        <v>1166842</v>
      </c>
      <c r="R29" s="25">
        <f t="shared" si="17"/>
        <v>3.2841659110659368E-4</v>
      </c>
      <c r="S29" s="11"/>
      <c r="T29" s="23">
        <v>133.578</v>
      </c>
      <c r="U29" s="14">
        <v>184.4375</v>
      </c>
      <c r="V29" s="11">
        <v>453.70621699999998</v>
      </c>
      <c r="W29" s="12">
        <v>1166856</v>
      </c>
      <c r="X29" s="25">
        <f t="shared" si="18"/>
        <v>3.88827941922568E-4</v>
      </c>
      <c r="Y29" s="11"/>
      <c r="Z29" s="10">
        <v>1.328125</v>
      </c>
      <c r="AA29" s="14">
        <v>1.28125</v>
      </c>
      <c r="AB29" s="11">
        <v>43.234484000000002</v>
      </c>
      <c r="AC29" s="12">
        <v>4044</v>
      </c>
      <c r="AD29" s="25">
        <f t="shared" si="14"/>
        <v>1.069101978239367E-2</v>
      </c>
      <c r="AE29" s="21"/>
    </row>
    <row r="30" spans="1:32" x14ac:dyDescent="0.25">
      <c r="A30" t="s">
        <v>7</v>
      </c>
      <c r="B30" s="23">
        <v>137.35900000000001</v>
      </c>
      <c r="C30" s="14">
        <v>195.703</v>
      </c>
      <c r="D30" s="11">
        <v>375.06236000000001</v>
      </c>
      <c r="E30" s="12">
        <v>1170830</v>
      </c>
      <c r="F30" s="25">
        <f t="shared" si="15"/>
        <v>3.2033887071564616E-4</v>
      </c>
      <c r="G30" s="11"/>
      <c r="H30" s="23">
        <v>2.1720000000000002</v>
      </c>
      <c r="I30" s="14">
        <v>2.09375</v>
      </c>
      <c r="J30" s="11">
        <v>7.5362920000000004</v>
      </c>
      <c r="K30" s="12">
        <v>12230</v>
      </c>
      <c r="L30" s="25">
        <f t="shared" si="16"/>
        <v>6.1621357318070321E-4</v>
      </c>
      <c r="M30" s="11"/>
      <c r="N30" s="23">
        <v>118.46899999999999</v>
      </c>
      <c r="O30" s="14">
        <v>178.75</v>
      </c>
      <c r="P30" s="11">
        <v>380.98565600000001</v>
      </c>
      <c r="Q30" s="12">
        <v>1166842</v>
      </c>
      <c r="R30" s="25">
        <f t="shared" si="17"/>
        <v>3.2651006391610859E-4</v>
      </c>
      <c r="S30" s="11"/>
      <c r="T30" s="23">
        <v>129</v>
      </c>
      <c r="U30" s="14">
        <v>161.96875</v>
      </c>
      <c r="V30" s="11">
        <v>451.03205600000001</v>
      </c>
      <c r="W30" s="12">
        <v>1166856</v>
      </c>
      <c r="X30" s="25">
        <f t="shared" si="18"/>
        <v>3.8653617584346315E-4</v>
      </c>
      <c r="Y30" s="11"/>
      <c r="Z30" s="10">
        <v>1.640625</v>
      </c>
      <c r="AA30" s="14">
        <v>1.5</v>
      </c>
      <c r="AB30" s="11">
        <v>43.120663</v>
      </c>
      <c r="AC30" s="12">
        <v>4044</v>
      </c>
      <c r="AD30" s="25">
        <f t="shared" si="14"/>
        <v>1.0662874134520278E-2</v>
      </c>
      <c r="AE30" s="21"/>
    </row>
    <row r="31" spans="1:32" x14ac:dyDescent="0.25">
      <c r="A31" t="s">
        <v>8</v>
      </c>
      <c r="B31" s="23">
        <v>187.15600000000001</v>
      </c>
      <c r="C31" s="14">
        <v>195.60900000000001</v>
      </c>
      <c r="D31" s="11">
        <v>369.13774000000001</v>
      </c>
      <c r="E31" s="12">
        <v>1170830</v>
      </c>
      <c r="F31" s="25">
        <f t="shared" si="15"/>
        <v>3.1527868264393639E-4</v>
      </c>
      <c r="G31" s="11"/>
      <c r="H31" s="23">
        <v>2</v>
      </c>
      <c r="I31" s="14">
        <v>1.90625</v>
      </c>
      <c r="J31" s="11">
        <v>7.4829270000000001</v>
      </c>
      <c r="K31" s="12">
        <v>12230</v>
      </c>
      <c r="L31" s="25">
        <f t="shared" si="16"/>
        <v>6.1185012264922318E-4</v>
      </c>
      <c r="M31" s="11"/>
      <c r="N31" s="23">
        <v>149.56299999999999</v>
      </c>
      <c r="O31" s="14">
        <v>168.609375</v>
      </c>
      <c r="P31" s="11">
        <v>387.17856669999998</v>
      </c>
      <c r="Q31" s="12">
        <v>1166842</v>
      </c>
      <c r="R31" s="25">
        <f t="shared" si="17"/>
        <v>3.3181747545940236E-4</v>
      </c>
      <c r="S31" s="11"/>
      <c r="T31" s="23">
        <v>155.14099999999999</v>
      </c>
      <c r="U31" s="14">
        <v>178.9375</v>
      </c>
      <c r="V31" s="11">
        <v>446.75962099999998</v>
      </c>
      <c r="W31" s="12">
        <v>1166856</v>
      </c>
      <c r="X31" s="25">
        <f t="shared" si="18"/>
        <v>3.8287468290860223E-4</v>
      </c>
      <c r="Y31" s="11"/>
      <c r="Z31" s="10">
        <v>1.421875</v>
      </c>
      <c r="AA31" s="14">
        <v>1.2032</v>
      </c>
      <c r="AB31" s="11">
        <v>43.002113000000001</v>
      </c>
      <c r="AC31" s="12">
        <v>4044</v>
      </c>
      <c r="AD31" s="25">
        <f t="shared" si="14"/>
        <v>1.0633559099901088E-2</v>
      </c>
      <c r="AE31" s="21"/>
    </row>
    <row r="32" spans="1:32" x14ac:dyDescent="0.25">
      <c r="A32" t="s">
        <v>9</v>
      </c>
      <c r="B32" s="23">
        <v>246.56</v>
      </c>
      <c r="C32" s="14">
        <v>199.125</v>
      </c>
      <c r="D32" s="11">
        <v>363.03891700000003</v>
      </c>
      <c r="E32" s="12">
        <v>1170830</v>
      </c>
      <c r="F32" s="25">
        <f t="shared" si="15"/>
        <v>3.1006970866820973E-4</v>
      </c>
      <c r="G32" s="11"/>
      <c r="H32" s="23">
        <v>1.609</v>
      </c>
      <c r="I32" s="14">
        <v>2.046875</v>
      </c>
      <c r="J32" s="11">
        <v>7.5444399999999998</v>
      </c>
      <c r="K32" s="12">
        <v>12230</v>
      </c>
      <c r="L32" s="25">
        <f t="shared" si="16"/>
        <v>6.1687980376124287E-4</v>
      </c>
      <c r="M32" s="11"/>
      <c r="N32" s="23">
        <v>113.361</v>
      </c>
      <c r="O32" s="14">
        <v>181.640625</v>
      </c>
      <c r="P32" s="11">
        <v>384.698913</v>
      </c>
      <c r="Q32" s="12">
        <v>1166842</v>
      </c>
      <c r="R32" s="25">
        <f t="shared" si="17"/>
        <v>3.2969237737414319E-4</v>
      </c>
      <c r="S32" s="11"/>
      <c r="T32" s="23">
        <v>166.625</v>
      </c>
      <c r="U32" s="14">
        <v>176.703125</v>
      </c>
      <c r="V32" s="11">
        <v>445.34757100000002</v>
      </c>
      <c r="W32" s="12">
        <v>1166856</v>
      </c>
      <c r="X32" s="25">
        <f t="shared" si="18"/>
        <v>3.816645507243396E-4</v>
      </c>
      <c r="Y32" s="11"/>
      <c r="Z32" s="10">
        <v>1.46875</v>
      </c>
      <c r="AA32" s="14">
        <v>1.140625</v>
      </c>
      <c r="AB32" s="11">
        <v>42.512901999999997</v>
      </c>
      <c r="AC32" s="12">
        <v>4044</v>
      </c>
      <c r="AD32" s="25">
        <f t="shared" si="14"/>
        <v>1.0512587042532145E-2</v>
      </c>
      <c r="AE32" s="21"/>
    </row>
    <row r="33" spans="1:41" x14ac:dyDescent="0.25">
      <c r="A33" t="s">
        <v>10</v>
      </c>
      <c r="B33" s="23">
        <v>272.34300000000002</v>
      </c>
      <c r="C33" s="14">
        <v>200.04679999999999</v>
      </c>
      <c r="D33" s="11">
        <v>369.23994900000002</v>
      </c>
      <c r="E33" s="12">
        <v>1170830</v>
      </c>
      <c r="F33" s="25">
        <f t="shared" si="15"/>
        <v>3.1536597883552697E-4</v>
      </c>
      <c r="G33" s="11"/>
      <c r="H33" s="23">
        <v>2.516</v>
      </c>
      <c r="I33" s="14">
        <v>2.75</v>
      </c>
      <c r="J33" s="11">
        <v>7.5164169999999997</v>
      </c>
      <c r="K33" s="12">
        <v>12230</v>
      </c>
      <c r="L33" s="25">
        <f t="shared" si="16"/>
        <v>6.145884709730171E-4</v>
      </c>
      <c r="M33" s="11"/>
      <c r="N33" s="23">
        <v>151.828</v>
      </c>
      <c r="O33" s="14">
        <v>159.171875</v>
      </c>
      <c r="P33" s="11">
        <v>383.48452200000003</v>
      </c>
      <c r="Q33" s="12">
        <v>1166842</v>
      </c>
      <c r="R33" s="25">
        <f t="shared" si="17"/>
        <v>3.2865162721259605E-4</v>
      </c>
      <c r="S33" s="11"/>
      <c r="T33" s="23">
        <v>148.203</v>
      </c>
      <c r="U33" s="14">
        <v>177.015625</v>
      </c>
      <c r="V33" s="11">
        <v>407.85874000000001</v>
      </c>
      <c r="W33" s="12">
        <v>1166856</v>
      </c>
      <c r="X33" s="25">
        <f t="shared" si="18"/>
        <v>3.4953648093680797E-4</v>
      </c>
      <c r="Y33" s="11"/>
      <c r="Z33" s="10">
        <v>1.484375</v>
      </c>
      <c r="AA33" s="14">
        <v>1.4375</v>
      </c>
      <c r="AB33" s="11">
        <v>43.544268000000002</v>
      </c>
      <c r="AC33" s="12">
        <v>4044</v>
      </c>
      <c r="AD33" s="25">
        <f t="shared" si="14"/>
        <v>1.0767623145400595E-2</v>
      </c>
      <c r="AE33" s="21"/>
    </row>
    <row r="34" spans="1:41" x14ac:dyDescent="0.25">
      <c r="A34" t="s">
        <v>11</v>
      </c>
      <c r="B34" s="23">
        <v>232.453</v>
      </c>
      <c r="C34" s="14">
        <v>196.96875</v>
      </c>
      <c r="D34" s="11">
        <v>381.29919699999999</v>
      </c>
      <c r="E34" s="12">
        <v>1170830</v>
      </c>
      <c r="F34" s="25">
        <f t="shared" si="15"/>
        <v>3.2566572175294451E-4</v>
      </c>
      <c r="G34" s="11"/>
      <c r="H34" s="23">
        <v>1.9059999999999999</v>
      </c>
      <c r="I34" s="14">
        <v>2.0625</v>
      </c>
      <c r="J34" s="11">
        <v>7.6183630000000004</v>
      </c>
      <c r="K34" s="12">
        <v>12230</v>
      </c>
      <c r="L34" s="25">
        <f t="shared" si="16"/>
        <v>6.2292420278004911E-4</v>
      </c>
      <c r="M34" s="11"/>
      <c r="N34" s="23">
        <v>159.59399999999999</v>
      </c>
      <c r="O34" s="14">
        <v>158.203125</v>
      </c>
      <c r="P34" s="11">
        <v>383.21027199999997</v>
      </c>
      <c r="Q34" s="12">
        <v>1166842</v>
      </c>
      <c r="R34" s="25">
        <f t="shared" si="17"/>
        <v>3.2841659110659368E-4</v>
      </c>
      <c r="S34" s="11"/>
      <c r="T34" s="23">
        <v>161.35900000000001</v>
      </c>
      <c r="U34" s="14">
        <v>172.140625</v>
      </c>
      <c r="V34" s="11">
        <v>420.45599499999997</v>
      </c>
      <c r="W34" s="12">
        <v>1166856</v>
      </c>
      <c r="X34" s="25">
        <f t="shared" si="18"/>
        <v>3.6033237606011365E-4</v>
      </c>
      <c r="Y34" s="11"/>
      <c r="Z34" s="10">
        <v>1.5769</v>
      </c>
      <c r="AA34" s="14">
        <v>1.421875</v>
      </c>
      <c r="AB34" s="11">
        <v>43.463766999999997</v>
      </c>
      <c r="AC34" s="12">
        <v>4044</v>
      </c>
      <c r="AD34" s="25">
        <f t="shared" si="14"/>
        <v>1.0747716864490603E-2</v>
      </c>
      <c r="AE34" s="21"/>
    </row>
    <row r="35" spans="1:41" x14ac:dyDescent="0.25">
      <c r="A35" t="s">
        <v>12</v>
      </c>
      <c r="B35" s="23">
        <v>161.34399999999999</v>
      </c>
      <c r="C35" s="14">
        <v>185.75</v>
      </c>
      <c r="D35" s="11">
        <v>358.04860600000001</v>
      </c>
      <c r="E35" s="12">
        <v>1170830</v>
      </c>
      <c r="F35" s="25">
        <f t="shared" si="15"/>
        <v>3.0580750920287318E-4</v>
      </c>
      <c r="G35" s="11"/>
      <c r="H35" s="23">
        <v>2.0310000000000001</v>
      </c>
      <c r="I35" s="14">
        <v>2.03125</v>
      </c>
      <c r="J35" s="11">
        <v>7.4806619999999997</v>
      </c>
      <c r="K35" s="12">
        <v>12230</v>
      </c>
      <c r="L35" s="25">
        <f t="shared" si="16"/>
        <v>6.1166492232215858E-4</v>
      </c>
      <c r="M35" s="11"/>
      <c r="N35" s="23">
        <v>162.547</v>
      </c>
      <c r="O35" s="14">
        <v>158.234375</v>
      </c>
      <c r="P35" s="11">
        <v>385.54130099999998</v>
      </c>
      <c r="Q35" s="12">
        <v>1166842</v>
      </c>
      <c r="R35" s="25">
        <f t="shared" si="17"/>
        <v>3.3041431573426394E-4</v>
      </c>
      <c r="S35" s="11"/>
      <c r="T35" s="23">
        <v>155.203</v>
      </c>
      <c r="U35" s="14">
        <v>176.625</v>
      </c>
      <c r="V35" s="11">
        <v>429.94359700000001</v>
      </c>
      <c r="W35" s="12">
        <v>1166856</v>
      </c>
      <c r="X35" s="25">
        <f t="shared" si="18"/>
        <v>3.6846328681516827E-4</v>
      </c>
      <c r="Y35" s="11"/>
      <c r="Z35" s="10">
        <v>1.4540999999999999</v>
      </c>
      <c r="AA35" s="14">
        <v>1.484375</v>
      </c>
      <c r="AB35" s="11">
        <v>43.819142999999997</v>
      </c>
      <c r="AC35" s="12">
        <v>4044</v>
      </c>
      <c r="AD35" s="25">
        <f t="shared" si="14"/>
        <v>1.083559421364985E-2</v>
      </c>
      <c r="AE35" s="21"/>
    </row>
    <row r="36" spans="1:41" x14ac:dyDescent="0.25">
      <c r="A36" t="s">
        <v>16</v>
      </c>
      <c r="B36" s="24">
        <f>MEDIAN(B26:B35)</f>
        <v>185.11700000000002</v>
      </c>
      <c r="C36" s="17">
        <f>MEDIAN(C26:C35)</f>
        <v>196.33587499999999</v>
      </c>
      <c r="D36" s="2">
        <f t="shared" ref="D36" si="19">MEDIAN(D26:D35)</f>
        <v>372.15115450000002</v>
      </c>
      <c r="E36" s="12">
        <v>1170830</v>
      </c>
      <c r="F36" s="26">
        <f xml:space="preserve"> D36/E36</f>
        <v>3.1785242477558659E-4</v>
      </c>
      <c r="G36" s="2">
        <f>SUM(AVERAGE(B36:C36),D36)</f>
        <v>562.87759200000005</v>
      </c>
      <c r="H36" s="15">
        <f>MEDIAN(H26:H35)</f>
        <v>2.0390000000000001</v>
      </c>
      <c r="I36" s="17">
        <f>MEDIAN(I26:I35)</f>
        <v>2.0859375</v>
      </c>
      <c r="J36" s="2">
        <f t="shared" ref="J36" si="20">MEDIAN(J26:J35)</f>
        <v>7.5583109999999998</v>
      </c>
      <c r="K36" s="12">
        <v>12230</v>
      </c>
      <c r="L36" s="26">
        <f t="shared" si="16"/>
        <v>6.1801398201144725E-4</v>
      </c>
      <c r="M36" s="2">
        <f t="shared" ref="M36" si="21">SUM(AVERAGE(H36:I36),J36)</f>
        <v>9.6207797500000005</v>
      </c>
      <c r="N36" s="15">
        <f>MEDIAN(N26:N35)</f>
        <v>155.71100000000001</v>
      </c>
      <c r="O36" s="17">
        <f>MEDIAN(O26:O35)</f>
        <v>159.390625</v>
      </c>
      <c r="P36" s="2">
        <f t="shared" ref="P36" si="22">MEDIAN(P26:P35)</f>
        <v>384.09171750000002</v>
      </c>
      <c r="Q36" s="12">
        <v>1166842</v>
      </c>
      <c r="R36" s="26">
        <f t="shared" si="17"/>
        <v>3.2917200229336962E-4</v>
      </c>
      <c r="S36" s="2">
        <f t="shared" ref="S36" si="23">SUM(AVERAGE(N36:O36),P36)</f>
        <v>541.64253000000008</v>
      </c>
      <c r="T36" s="15">
        <f>MEDIAN(T26:T35)</f>
        <v>155.172</v>
      </c>
      <c r="U36" s="17">
        <f>MEDIAN(U26:U35)</f>
        <v>177.9765625</v>
      </c>
      <c r="V36" s="2">
        <f t="shared" ref="V36" si="24">MEDIAN(V26:V35)</f>
        <v>448.89583849999997</v>
      </c>
      <c r="W36" s="12">
        <v>1166856</v>
      </c>
      <c r="X36" s="26">
        <f t="shared" si="18"/>
        <v>3.8470542937603266E-4</v>
      </c>
      <c r="Y36" s="2">
        <f t="shared" ref="Y36" si="25">SUM(AVERAGE(T36:U36),V36)</f>
        <v>615.47011974999998</v>
      </c>
      <c r="Z36" s="15">
        <f>MEDIAN(Z26:Z35)</f>
        <v>1.461425</v>
      </c>
      <c r="AA36" s="17">
        <f>MEDIAN(AA26:AA35)</f>
        <v>1.4296875</v>
      </c>
      <c r="AB36" s="2">
        <f t="shared" ref="AB36" si="26">MEDIAN(AB26:AB35)</f>
        <v>43.504017500000003</v>
      </c>
      <c r="AC36" s="12">
        <v>4044</v>
      </c>
      <c r="AD36" s="26">
        <f t="shared" si="14"/>
        <v>1.07576700049456E-2</v>
      </c>
      <c r="AE36" s="1">
        <f t="shared" ref="AE36" si="27">SUM(AVERAGE(Z36:AA36),AB36)</f>
        <v>44.949573750000006</v>
      </c>
    </row>
    <row r="39" spans="1:41" ht="18.75" x14ac:dyDescent="0.3">
      <c r="A39" s="41" t="s">
        <v>27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I39" s="46" t="s">
        <v>41</v>
      </c>
      <c r="AJ39" s="46"/>
    </row>
    <row r="40" spans="1:41" x14ac:dyDescent="0.25">
      <c r="AJ40" s="35"/>
      <c r="AK40" s="34" t="s">
        <v>28</v>
      </c>
      <c r="AL40" s="34" t="s">
        <v>29</v>
      </c>
      <c r="AM40" s="34" t="s">
        <v>30</v>
      </c>
      <c r="AN40" s="34" t="s">
        <v>31</v>
      </c>
      <c r="AO40" s="34" t="s">
        <v>32</v>
      </c>
    </row>
    <row r="41" spans="1:41" x14ac:dyDescent="0.25">
      <c r="B41" s="43" t="s">
        <v>0</v>
      </c>
      <c r="C41" s="44"/>
      <c r="D41" s="44"/>
      <c r="E41" s="44"/>
      <c r="F41" s="44"/>
      <c r="G41" s="44"/>
      <c r="H41" s="43" t="s">
        <v>13</v>
      </c>
      <c r="I41" s="44"/>
      <c r="J41" s="44"/>
      <c r="K41" s="44"/>
      <c r="L41" s="44"/>
      <c r="M41" s="44"/>
      <c r="N41" s="43" t="s">
        <v>14</v>
      </c>
      <c r="O41" s="44"/>
      <c r="P41" s="44"/>
      <c r="Q41" s="44"/>
      <c r="R41" s="44"/>
      <c r="S41" s="44"/>
      <c r="T41" s="43" t="s">
        <v>15</v>
      </c>
      <c r="U41" s="44"/>
      <c r="V41" s="44"/>
      <c r="W41" s="44"/>
      <c r="X41" s="44"/>
      <c r="Y41" s="44"/>
      <c r="Z41" s="45" t="s">
        <v>17</v>
      </c>
      <c r="AA41" s="45"/>
      <c r="AB41" s="45"/>
      <c r="AC41" s="45"/>
      <c r="AD41" s="45"/>
      <c r="AE41" s="45"/>
      <c r="AF41" s="45"/>
      <c r="AJ41" s="36" t="s">
        <v>43</v>
      </c>
      <c r="AK41" s="20">
        <f>C16</f>
        <v>196.33587499999999</v>
      </c>
      <c r="AL41" s="20">
        <f>I16</f>
        <v>2.0859375</v>
      </c>
      <c r="AM41" s="20">
        <f>O16</f>
        <v>159.390625</v>
      </c>
      <c r="AN41" s="20">
        <f>U16</f>
        <v>177.9765625</v>
      </c>
      <c r="AO41">
        <v>0</v>
      </c>
    </row>
    <row r="42" spans="1:41" x14ac:dyDescent="0.25">
      <c r="B42" s="32" t="s">
        <v>2</v>
      </c>
      <c r="C42" s="18" t="s">
        <v>3</v>
      </c>
      <c r="D42" s="19"/>
      <c r="E42" s="19"/>
      <c r="F42" s="19"/>
      <c r="G42" s="19"/>
      <c r="H42" s="32" t="s">
        <v>2</v>
      </c>
      <c r="I42" s="18" t="s">
        <v>3</v>
      </c>
      <c r="J42" s="19"/>
      <c r="K42" s="19"/>
      <c r="L42" s="19"/>
      <c r="M42" s="19"/>
      <c r="N42" s="32" t="s">
        <v>2</v>
      </c>
      <c r="O42" s="18" t="s">
        <v>3</v>
      </c>
      <c r="P42" s="19"/>
      <c r="Q42" s="19"/>
      <c r="R42" s="19"/>
      <c r="S42" s="19"/>
      <c r="T42" s="32" t="s">
        <v>2</v>
      </c>
      <c r="U42" s="18" t="s">
        <v>3</v>
      </c>
      <c r="V42" s="19"/>
      <c r="W42" s="19"/>
      <c r="X42" s="19"/>
      <c r="Y42" s="19"/>
      <c r="Z42" s="32" t="s">
        <v>2</v>
      </c>
      <c r="AA42" s="18" t="s">
        <v>3</v>
      </c>
      <c r="AB42" s="19"/>
      <c r="AC42" s="19"/>
      <c r="AD42" s="19"/>
      <c r="AE42" s="19"/>
      <c r="AF42" s="19"/>
      <c r="AJ42" s="36" t="s">
        <v>44</v>
      </c>
      <c r="AK42" s="20">
        <f>C54</f>
        <v>18.9296875</v>
      </c>
      <c r="AL42" s="20">
        <f>I54</f>
        <v>1.8515625</v>
      </c>
      <c r="AM42" s="20">
        <f>O54</f>
        <v>3.8203125</v>
      </c>
      <c r="AN42" s="20">
        <f>U54</f>
        <v>34.65625</v>
      </c>
      <c r="AO42" s="20">
        <f>AA16</f>
        <v>1.4296875</v>
      </c>
    </row>
    <row r="43" spans="1:41" ht="15.75" thickBot="1" x14ac:dyDescent="0.3">
      <c r="A43" s="6"/>
      <c r="B43" s="7" t="s">
        <v>18</v>
      </c>
      <c r="C43" s="13" t="s">
        <v>18</v>
      </c>
      <c r="D43" s="8" t="s">
        <v>19</v>
      </c>
      <c r="E43" s="8" t="s">
        <v>21</v>
      </c>
      <c r="F43" s="8" t="s">
        <v>22</v>
      </c>
      <c r="G43" s="8" t="s">
        <v>20</v>
      </c>
      <c r="H43" s="7" t="s">
        <v>18</v>
      </c>
      <c r="I43" s="13" t="s">
        <v>18</v>
      </c>
      <c r="J43" s="8" t="s">
        <v>19</v>
      </c>
      <c r="K43" s="8" t="s">
        <v>21</v>
      </c>
      <c r="L43" s="8" t="s">
        <v>22</v>
      </c>
      <c r="M43" s="8" t="s">
        <v>20</v>
      </c>
      <c r="N43" s="7" t="s">
        <v>18</v>
      </c>
      <c r="O43" s="13" t="s">
        <v>18</v>
      </c>
      <c r="P43" s="8" t="s">
        <v>19</v>
      </c>
      <c r="Q43" s="8" t="s">
        <v>21</v>
      </c>
      <c r="R43" s="8" t="s">
        <v>22</v>
      </c>
      <c r="S43" s="8" t="s">
        <v>20</v>
      </c>
      <c r="T43" s="7" t="s">
        <v>18</v>
      </c>
      <c r="U43" s="13" t="s">
        <v>18</v>
      </c>
      <c r="V43" s="8" t="s">
        <v>19</v>
      </c>
      <c r="W43" s="8" t="s">
        <v>21</v>
      </c>
      <c r="X43" s="8" t="s">
        <v>22</v>
      </c>
      <c r="Y43" s="8" t="s">
        <v>20</v>
      </c>
      <c r="Z43" s="7" t="s">
        <v>18</v>
      </c>
      <c r="AA43" s="13" t="s">
        <v>18</v>
      </c>
      <c r="AB43" s="8" t="s">
        <v>19</v>
      </c>
      <c r="AC43" s="8" t="s">
        <v>21</v>
      </c>
      <c r="AD43" s="8" t="s">
        <v>22</v>
      </c>
      <c r="AE43" s="9" t="s">
        <v>20</v>
      </c>
      <c r="AJ43" s="36"/>
    </row>
    <row r="44" spans="1:41" x14ac:dyDescent="0.25">
      <c r="A44" t="s">
        <v>1</v>
      </c>
      <c r="B44" s="22">
        <v>19.140625</v>
      </c>
      <c r="C44" s="14">
        <v>18.734375</v>
      </c>
      <c r="D44" s="11">
        <v>78.071475000000007</v>
      </c>
      <c r="E44" s="12">
        <v>17809</v>
      </c>
      <c r="F44" s="25">
        <f xml:space="preserve"> D44/E44</f>
        <v>4.3838213824470779E-3</v>
      </c>
      <c r="G44" s="11"/>
      <c r="H44" s="22">
        <v>1.765625</v>
      </c>
      <c r="I44" s="14">
        <v>1.890625</v>
      </c>
      <c r="J44" s="11">
        <v>11.875899</v>
      </c>
      <c r="K44" s="12">
        <v>43</v>
      </c>
      <c r="L44" s="25">
        <f xml:space="preserve"> J44/K44</f>
        <v>0.27618369767441864</v>
      </c>
      <c r="M44" s="11"/>
      <c r="N44" s="22">
        <v>3.46875</v>
      </c>
      <c r="O44" s="14">
        <v>3.078125</v>
      </c>
      <c r="P44" s="11">
        <v>108.20501</v>
      </c>
      <c r="Q44" s="12">
        <v>16176</v>
      </c>
      <c r="R44" s="25">
        <f xml:space="preserve"> P44/Q44</f>
        <v>6.689231577645895E-3</v>
      </c>
      <c r="S44" s="11"/>
      <c r="T44" s="22">
        <v>34.96875</v>
      </c>
      <c r="U44" s="14">
        <v>34.8125</v>
      </c>
      <c r="V44" s="11">
        <v>188.51136600000001</v>
      </c>
      <c r="W44" s="12">
        <v>16194</v>
      </c>
      <c r="X44" s="25">
        <f xml:space="preserve"> V44/W44</f>
        <v>1.1640815487217489E-2</v>
      </c>
      <c r="Y44" s="11"/>
      <c r="Z44" s="10"/>
      <c r="AA44" s="14"/>
      <c r="AB44" s="11"/>
      <c r="AC44" s="12"/>
      <c r="AD44" s="25" t="e">
        <f t="shared" ref="AD44:AD54" si="28" xml:space="preserve"> AB44/AC44</f>
        <v>#DIV/0!</v>
      </c>
      <c r="AE44" s="21"/>
    </row>
    <row r="45" spans="1:41" x14ac:dyDescent="0.25">
      <c r="A45" t="s">
        <v>4</v>
      </c>
      <c r="B45" s="23">
        <v>19.5</v>
      </c>
      <c r="C45" s="14">
        <v>20.109375</v>
      </c>
      <c r="D45" s="11">
        <v>77.238282999999996</v>
      </c>
      <c r="E45" s="12">
        <v>17809</v>
      </c>
      <c r="F45" s="25">
        <f t="shared" ref="F45:F52" si="29" xml:space="preserve"> D45/E45</f>
        <v>4.3370364983996851E-3</v>
      </c>
      <c r="G45" s="11"/>
      <c r="H45" s="23">
        <v>1.796875</v>
      </c>
      <c r="I45" s="14">
        <v>1.953125</v>
      </c>
      <c r="J45" s="11">
        <v>11.279374000000001</v>
      </c>
      <c r="K45" s="12">
        <v>43</v>
      </c>
      <c r="L45" s="25">
        <f t="shared" ref="L45:L54" si="30" xml:space="preserve"> J45/K45</f>
        <v>0.26231102325581396</v>
      </c>
      <c r="M45" s="11"/>
      <c r="N45" s="23">
        <v>3.84375</v>
      </c>
      <c r="O45" s="14">
        <v>3.78125</v>
      </c>
      <c r="P45" s="11">
        <v>107.47925600000001</v>
      </c>
      <c r="Q45" s="12">
        <v>16176</v>
      </c>
      <c r="R45" s="25">
        <f t="shared" ref="R45:R54" si="31" xml:space="preserve"> P45/Q45</f>
        <v>6.644365479723047E-3</v>
      </c>
      <c r="S45" s="11"/>
      <c r="T45" s="23">
        <v>36.140625</v>
      </c>
      <c r="U45" s="14">
        <v>33.671875</v>
      </c>
      <c r="V45" s="11">
        <v>144.64100999999999</v>
      </c>
      <c r="W45" s="12">
        <v>16194</v>
      </c>
      <c r="X45" s="25">
        <f t="shared" ref="X45:X54" si="32" xml:space="preserve"> V45/W45</f>
        <v>8.9317654686921072E-3</v>
      </c>
      <c r="Y45" s="11"/>
      <c r="Z45" s="10"/>
      <c r="AA45" s="14"/>
      <c r="AB45" s="11"/>
      <c r="AC45" s="12"/>
      <c r="AD45" s="25" t="e">
        <f t="shared" si="28"/>
        <v>#DIV/0!</v>
      </c>
      <c r="AE45" s="21"/>
    </row>
    <row r="46" spans="1:41" x14ac:dyDescent="0.25">
      <c r="A46" t="s">
        <v>5</v>
      </c>
      <c r="B46" s="23">
        <v>18.859375</v>
      </c>
      <c r="C46" s="14">
        <v>19.109375</v>
      </c>
      <c r="D46" s="11">
        <v>76.925680999999997</v>
      </c>
      <c r="E46" s="12">
        <v>17809</v>
      </c>
      <c r="F46" s="25">
        <f t="shared" si="29"/>
        <v>4.3194834634173729E-3</v>
      </c>
      <c r="G46" s="11"/>
      <c r="H46" s="23">
        <v>2</v>
      </c>
      <c r="I46" s="14">
        <v>1.828125</v>
      </c>
      <c r="J46" s="11">
        <v>11.26567</v>
      </c>
      <c r="K46" s="12">
        <v>43</v>
      </c>
      <c r="L46" s="25">
        <f t="shared" si="30"/>
        <v>0.26199232558139535</v>
      </c>
      <c r="M46" s="11"/>
      <c r="N46" s="23">
        <v>3.96875</v>
      </c>
      <c r="O46" s="14">
        <v>4.109375</v>
      </c>
      <c r="P46" s="11">
        <v>108.533126</v>
      </c>
      <c r="Q46" s="12">
        <v>16176</v>
      </c>
      <c r="R46" s="25">
        <f t="shared" si="31"/>
        <v>6.7095157022749752E-3</v>
      </c>
      <c r="S46" s="11"/>
      <c r="T46" s="23">
        <v>36.453125</v>
      </c>
      <c r="U46" s="14">
        <v>34.390625</v>
      </c>
      <c r="V46" s="11">
        <v>192.56711799999999</v>
      </c>
      <c r="W46" s="12">
        <v>16194</v>
      </c>
      <c r="X46" s="25">
        <f t="shared" si="32"/>
        <v>1.1891263307397801E-2</v>
      </c>
      <c r="Y46" s="11"/>
      <c r="Z46" s="10"/>
      <c r="AA46" s="14"/>
      <c r="AB46" s="11"/>
      <c r="AC46" s="12"/>
      <c r="AD46" s="25" t="e">
        <f t="shared" si="28"/>
        <v>#DIV/0!</v>
      </c>
      <c r="AE46" s="21"/>
    </row>
    <row r="47" spans="1:41" x14ac:dyDescent="0.25">
      <c r="A47" t="s">
        <v>6</v>
      </c>
      <c r="B47" s="23">
        <v>19.03125</v>
      </c>
      <c r="C47" s="14">
        <v>19.328125</v>
      </c>
      <c r="D47" s="11">
        <v>77.274930999999995</v>
      </c>
      <c r="E47" s="12">
        <v>17809</v>
      </c>
      <c r="F47" s="25">
        <f t="shared" si="29"/>
        <v>4.3390943343253408E-3</v>
      </c>
      <c r="G47" s="11"/>
      <c r="H47" s="23">
        <v>1.84375</v>
      </c>
      <c r="I47" s="14">
        <v>1.84375</v>
      </c>
      <c r="J47" s="11">
        <v>10.845414999999999</v>
      </c>
      <c r="K47" s="12">
        <v>43</v>
      </c>
      <c r="L47" s="25">
        <f t="shared" si="30"/>
        <v>0.25221895348837209</v>
      </c>
      <c r="M47" s="11"/>
      <c r="N47" s="23">
        <v>4.078125</v>
      </c>
      <c r="O47" s="14">
        <v>3.171875</v>
      </c>
      <c r="P47" s="11">
        <v>106.91455000000001</v>
      </c>
      <c r="Q47" s="12">
        <v>16176</v>
      </c>
      <c r="R47" s="25">
        <f t="shared" si="31"/>
        <v>6.6094553659742832E-3</v>
      </c>
      <c r="S47" s="11"/>
      <c r="T47" s="23">
        <v>35.125</v>
      </c>
      <c r="U47" s="14">
        <v>35.140625</v>
      </c>
      <c r="V47" s="11">
        <v>156.744033</v>
      </c>
      <c r="W47" s="12">
        <v>16194</v>
      </c>
      <c r="X47" s="25">
        <f t="shared" si="32"/>
        <v>9.679142460170433E-3</v>
      </c>
      <c r="Y47" s="11"/>
      <c r="Z47" s="10"/>
      <c r="AA47" s="14"/>
      <c r="AB47" s="11"/>
      <c r="AC47" s="12"/>
      <c r="AD47" s="25" t="e">
        <f t="shared" si="28"/>
        <v>#DIV/0!</v>
      </c>
      <c r="AE47" s="21"/>
    </row>
    <row r="48" spans="1:41" x14ac:dyDescent="0.25">
      <c r="A48" t="s">
        <v>7</v>
      </c>
      <c r="B48" s="23">
        <v>18.875</v>
      </c>
      <c r="C48" s="14">
        <v>18.75</v>
      </c>
      <c r="D48" s="11">
        <v>77.206631999999999</v>
      </c>
      <c r="E48" s="12">
        <v>17809</v>
      </c>
      <c r="F48" s="25">
        <f t="shared" si="29"/>
        <v>4.3352592509405359E-3</v>
      </c>
      <c r="G48" s="11"/>
      <c r="H48" s="23">
        <v>2</v>
      </c>
      <c r="I48" s="14">
        <v>1.890625</v>
      </c>
      <c r="J48" s="11">
        <v>11.157715</v>
      </c>
      <c r="K48" s="12">
        <v>43</v>
      </c>
      <c r="L48" s="25">
        <f t="shared" si="30"/>
        <v>0.25948174418604653</v>
      </c>
      <c r="M48" s="11"/>
      <c r="N48" s="23">
        <v>3.921875</v>
      </c>
      <c r="O48" s="14">
        <v>3.9375</v>
      </c>
      <c r="P48" s="11">
        <v>104.06639800000001</v>
      </c>
      <c r="Q48" s="12">
        <v>16176</v>
      </c>
      <c r="R48" s="25">
        <f t="shared" si="31"/>
        <v>6.4333826656775474E-3</v>
      </c>
      <c r="S48" s="11"/>
      <c r="T48" s="23">
        <v>34.921875</v>
      </c>
      <c r="U48" s="14">
        <v>34.8125</v>
      </c>
      <c r="V48" s="11">
        <v>150.97922299999999</v>
      </c>
      <c r="W48" s="12">
        <v>16194</v>
      </c>
      <c r="X48" s="25">
        <f t="shared" si="32"/>
        <v>9.3231581449919713E-3</v>
      </c>
      <c r="Y48" s="11"/>
      <c r="Z48" s="10"/>
      <c r="AA48" s="14"/>
      <c r="AB48" s="11"/>
      <c r="AC48" s="12"/>
      <c r="AD48" s="25" t="e">
        <f t="shared" si="28"/>
        <v>#DIV/0!</v>
      </c>
      <c r="AE48" s="21"/>
    </row>
    <row r="49" spans="1:31" x14ac:dyDescent="0.25">
      <c r="A49" t="s">
        <v>8</v>
      </c>
      <c r="B49" s="23">
        <v>18.90625</v>
      </c>
      <c r="C49" s="14">
        <v>18.4375</v>
      </c>
      <c r="D49" s="11">
        <v>77.037007000000003</v>
      </c>
      <c r="E49" s="12">
        <v>17809</v>
      </c>
      <c r="F49" s="25">
        <f t="shared" si="29"/>
        <v>4.3257345724072097E-3</v>
      </c>
      <c r="G49" s="11"/>
      <c r="H49" s="23">
        <v>1.78125</v>
      </c>
      <c r="I49" s="14">
        <v>1.828125</v>
      </c>
      <c r="J49" s="11">
        <v>11.209924000000001</v>
      </c>
      <c r="K49" s="12">
        <v>43</v>
      </c>
      <c r="L49" s="25">
        <f t="shared" si="30"/>
        <v>0.26069590697674422</v>
      </c>
      <c r="M49" s="11"/>
      <c r="N49" s="23">
        <v>3.859375</v>
      </c>
      <c r="O49" s="14">
        <v>3.421875</v>
      </c>
      <c r="P49" s="11">
        <v>106.83015</v>
      </c>
      <c r="Q49" s="12">
        <v>16176</v>
      </c>
      <c r="R49" s="25">
        <f t="shared" si="31"/>
        <v>6.604237759643917E-3</v>
      </c>
      <c r="S49" s="11"/>
      <c r="T49" s="23">
        <v>34.890625</v>
      </c>
      <c r="U49" s="14">
        <v>34.5</v>
      </c>
      <c r="V49" s="11">
        <v>147.20446699999999</v>
      </c>
      <c r="W49" s="12">
        <v>16194</v>
      </c>
      <c r="X49" s="25">
        <f t="shared" si="32"/>
        <v>9.0900621835247625E-3</v>
      </c>
      <c r="Y49" s="11"/>
      <c r="Z49" s="10"/>
      <c r="AA49" s="14"/>
      <c r="AB49" s="11"/>
      <c r="AC49" s="12"/>
      <c r="AD49" s="25" t="e">
        <f t="shared" si="28"/>
        <v>#DIV/0!</v>
      </c>
      <c r="AE49" s="21"/>
    </row>
    <row r="50" spans="1:31" x14ac:dyDescent="0.25">
      <c r="A50" t="s">
        <v>9</v>
      </c>
      <c r="B50" s="23">
        <v>20.671875</v>
      </c>
      <c r="C50" s="14">
        <v>18.640625</v>
      </c>
      <c r="D50" s="11">
        <v>77.625358000000006</v>
      </c>
      <c r="E50" s="12">
        <v>17809</v>
      </c>
      <c r="F50" s="25">
        <f t="shared" si="29"/>
        <v>4.3587712954124324E-3</v>
      </c>
      <c r="G50" s="11"/>
      <c r="H50" s="23">
        <v>1.8125</v>
      </c>
      <c r="I50" s="14">
        <v>1.859375</v>
      </c>
      <c r="J50" s="11">
        <v>11.210751999999999</v>
      </c>
      <c r="K50" s="12">
        <v>43</v>
      </c>
      <c r="L50" s="25">
        <f t="shared" si="30"/>
        <v>0.26071516279069767</v>
      </c>
      <c r="M50" s="11"/>
      <c r="N50" s="23">
        <v>4.078125</v>
      </c>
      <c r="O50" s="14">
        <v>3.859375</v>
      </c>
      <c r="P50" s="11">
        <v>104.477053</v>
      </c>
      <c r="Q50" s="12">
        <v>16176</v>
      </c>
      <c r="R50" s="25">
        <f t="shared" si="31"/>
        <v>6.4587693496538081E-3</v>
      </c>
      <c r="S50" s="11"/>
      <c r="T50" s="23">
        <v>33.65625</v>
      </c>
      <c r="U50" s="14">
        <v>35.015625</v>
      </c>
      <c r="V50" s="11">
        <v>147.49430599999999</v>
      </c>
      <c r="W50" s="12">
        <v>16194</v>
      </c>
      <c r="X50" s="25">
        <f t="shared" si="32"/>
        <v>9.1079601086822282E-3</v>
      </c>
      <c r="Y50" s="11"/>
      <c r="Z50" s="10"/>
      <c r="AA50" s="14"/>
      <c r="AB50" s="11"/>
      <c r="AC50" s="12"/>
      <c r="AD50" s="25" t="e">
        <f t="shared" si="28"/>
        <v>#DIV/0!</v>
      </c>
      <c r="AE50" s="21"/>
    </row>
    <row r="51" spans="1:31" x14ac:dyDescent="0.25">
      <c r="A51" t="s">
        <v>10</v>
      </c>
      <c r="B51" s="23">
        <v>20.921875</v>
      </c>
      <c r="C51" s="14">
        <v>19.328125</v>
      </c>
      <c r="D51" s="11">
        <v>77.414086999999995</v>
      </c>
      <c r="E51" s="12">
        <v>17809</v>
      </c>
      <c r="F51" s="25">
        <f t="shared" si="29"/>
        <v>4.3469081363355601E-3</v>
      </c>
      <c r="G51" s="11"/>
      <c r="H51" s="23">
        <v>1.828125</v>
      </c>
      <c r="I51" s="14">
        <v>1.796875</v>
      </c>
      <c r="J51" s="11">
        <v>11.251391</v>
      </c>
      <c r="K51" s="12">
        <v>43</v>
      </c>
      <c r="L51" s="25">
        <f t="shared" si="30"/>
        <v>0.26166025581395347</v>
      </c>
      <c r="M51" s="11"/>
      <c r="N51" s="23">
        <v>3.8125</v>
      </c>
      <c r="O51" s="14">
        <v>3.65625</v>
      </c>
      <c r="P51" s="11">
        <v>107.29083799999999</v>
      </c>
      <c r="Q51" s="12">
        <v>16176</v>
      </c>
      <c r="R51" s="25">
        <f t="shared" si="31"/>
        <v>6.6327174826904048E-3</v>
      </c>
      <c r="S51" s="11"/>
      <c r="T51" s="23">
        <v>33.34375</v>
      </c>
      <c r="U51" s="14">
        <v>33.257800000000003</v>
      </c>
      <c r="V51" s="11">
        <v>157.215</v>
      </c>
      <c r="W51" s="12">
        <v>16194</v>
      </c>
      <c r="X51" s="25">
        <f t="shared" si="32"/>
        <v>9.7082252686180072E-3</v>
      </c>
      <c r="Y51" s="11"/>
      <c r="Z51" s="10"/>
      <c r="AA51" s="14"/>
      <c r="AB51" s="11"/>
      <c r="AC51" s="12"/>
      <c r="AD51" s="25" t="e">
        <f t="shared" si="28"/>
        <v>#DIV/0!</v>
      </c>
      <c r="AE51" s="21"/>
    </row>
    <row r="52" spans="1:31" x14ac:dyDescent="0.25">
      <c r="A52" t="s">
        <v>11</v>
      </c>
      <c r="B52" s="23">
        <v>20.125</v>
      </c>
      <c r="C52" s="14">
        <v>18.734375</v>
      </c>
      <c r="D52" s="11">
        <v>77.4251</v>
      </c>
      <c r="E52" s="12">
        <v>17809</v>
      </c>
      <c r="F52" s="25">
        <f t="shared" si="29"/>
        <v>4.3475265315290022E-3</v>
      </c>
      <c r="G52" s="11"/>
      <c r="H52" s="23">
        <v>1.75</v>
      </c>
      <c r="I52" s="14">
        <v>1.9375</v>
      </c>
      <c r="J52" s="11">
        <v>11.333975000000001</v>
      </c>
      <c r="K52" s="12">
        <v>43</v>
      </c>
      <c r="L52" s="25">
        <f t="shared" si="30"/>
        <v>0.26358081395348837</v>
      </c>
      <c r="M52" s="11"/>
      <c r="N52" s="23">
        <v>3.8125</v>
      </c>
      <c r="O52" s="14">
        <v>3.875</v>
      </c>
      <c r="P52" s="11">
        <v>105.22959899999999</v>
      </c>
      <c r="Q52" s="12">
        <v>16176</v>
      </c>
      <c r="R52" s="25">
        <f t="shared" si="31"/>
        <v>6.5052917284866467E-3</v>
      </c>
      <c r="S52" s="11"/>
      <c r="T52" s="23">
        <v>33.921875</v>
      </c>
      <c r="U52" s="14">
        <v>34.875</v>
      </c>
      <c r="V52" s="11">
        <v>145.09113500000001</v>
      </c>
      <c r="W52" s="12">
        <v>16194</v>
      </c>
      <c r="X52" s="25">
        <f t="shared" si="32"/>
        <v>8.9595612572557735E-3</v>
      </c>
      <c r="Y52" s="11"/>
      <c r="Z52" s="10"/>
      <c r="AA52" s="14"/>
      <c r="AB52" s="11"/>
      <c r="AC52" s="12"/>
      <c r="AD52" s="25" t="e">
        <f t="shared" si="28"/>
        <v>#DIV/0!</v>
      </c>
      <c r="AE52" s="21"/>
    </row>
    <row r="53" spans="1:31" x14ac:dyDescent="0.25">
      <c r="A53" t="s">
        <v>12</v>
      </c>
      <c r="B53" s="23">
        <v>20.265625</v>
      </c>
      <c r="C53" s="14">
        <v>20.578125</v>
      </c>
      <c r="D53" s="11">
        <v>77.457207999999994</v>
      </c>
      <c r="E53" s="12">
        <v>17809</v>
      </c>
      <c r="F53" s="25">
        <f xml:space="preserve"> D53/E54</f>
        <v>4.3493294401707001E-3</v>
      </c>
      <c r="G53" s="11"/>
      <c r="H53" s="23">
        <v>1.765625</v>
      </c>
      <c r="I53" s="14">
        <v>1.765625</v>
      </c>
      <c r="J53" s="11">
        <v>11.104067000000001</v>
      </c>
      <c r="K53" s="12">
        <v>43</v>
      </c>
      <c r="L53" s="25">
        <f t="shared" si="30"/>
        <v>0.25823411627906978</v>
      </c>
      <c r="M53" s="11"/>
      <c r="N53" s="23">
        <v>3.265625</v>
      </c>
      <c r="O53" s="14">
        <v>4.4375</v>
      </c>
      <c r="P53" s="11">
        <v>105.51647800000001</v>
      </c>
      <c r="Q53" s="12">
        <v>16176</v>
      </c>
      <c r="R53" s="25">
        <f t="shared" si="31"/>
        <v>6.5230265825914936E-3</v>
      </c>
      <c r="S53" s="11"/>
      <c r="T53" s="23">
        <v>35.015625</v>
      </c>
      <c r="U53" s="14">
        <v>32.84375</v>
      </c>
      <c r="V53" s="11">
        <v>142.708426</v>
      </c>
      <c r="W53" s="12">
        <v>16194</v>
      </c>
      <c r="X53" s="25">
        <f t="shared" si="32"/>
        <v>8.8124259602321842E-3</v>
      </c>
      <c r="Y53" s="11"/>
      <c r="Z53" s="10"/>
      <c r="AA53" s="14"/>
      <c r="AB53" s="11"/>
      <c r="AC53" s="12"/>
      <c r="AD53" s="25" t="e">
        <f t="shared" si="28"/>
        <v>#DIV/0!</v>
      </c>
      <c r="AE53" s="21"/>
    </row>
    <row r="54" spans="1:31" x14ac:dyDescent="0.25">
      <c r="A54" t="s">
        <v>16</v>
      </c>
      <c r="B54" s="24">
        <f>MEDIAN(B44:B53)</f>
        <v>19.3203125</v>
      </c>
      <c r="C54" s="17">
        <f>MEDIAN(C44:C53)</f>
        <v>18.9296875</v>
      </c>
      <c r="D54" s="2">
        <f t="shared" ref="D54" si="33">MEDIAN(D44:D53)</f>
        <v>77.344508999999988</v>
      </c>
      <c r="E54" s="12">
        <v>17809</v>
      </c>
      <c r="F54" s="26">
        <f xml:space="preserve"> D54/E54</f>
        <v>4.3430012353304504E-3</v>
      </c>
      <c r="G54" s="2">
        <f>SUM(AVERAGE(B54:C54),D54)</f>
        <v>96.469508999999988</v>
      </c>
      <c r="H54" s="15">
        <f>MEDIAN(H44:H53)</f>
        <v>1.8046875</v>
      </c>
      <c r="I54" s="17">
        <f>MEDIAN(I44:I53)</f>
        <v>1.8515625</v>
      </c>
      <c r="J54" s="2">
        <f t="shared" ref="J54" si="34">MEDIAN(J44:J53)</f>
        <v>11.231071499999999</v>
      </c>
      <c r="K54" s="12">
        <v>43</v>
      </c>
      <c r="L54" s="26">
        <f t="shared" si="30"/>
        <v>0.26118770930232554</v>
      </c>
      <c r="M54" s="2">
        <f t="shared" ref="M54" si="35">SUM(AVERAGE(H54:I54),J54)</f>
        <v>13.059196499999999</v>
      </c>
      <c r="N54" s="15">
        <f>MEDIAN(N44:N53)</f>
        <v>3.8515625</v>
      </c>
      <c r="O54" s="17">
        <f>MEDIAN(O44:O53)</f>
        <v>3.8203125</v>
      </c>
      <c r="P54" s="2">
        <f t="shared" ref="P54" si="36">MEDIAN(P44:P53)</f>
        <v>106.87235000000001</v>
      </c>
      <c r="Q54" s="12">
        <v>16176</v>
      </c>
      <c r="R54" s="26">
        <f t="shared" si="31"/>
        <v>6.606846562809101E-3</v>
      </c>
      <c r="S54" s="2">
        <f t="shared" ref="S54" si="37">SUM(AVERAGE(N54:O54),P54)</f>
        <v>110.70828750000001</v>
      </c>
      <c r="T54" s="15">
        <f>MEDIAN(T44:T53)</f>
        <v>34.9453125</v>
      </c>
      <c r="U54" s="17">
        <f>MEDIAN(U44:U53)</f>
        <v>34.65625</v>
      </c>
      <c r="V54" s="2">
        <f t="shared" ref="V54" si="38">MEDIAN(V44:V53)</f>
        <v>149.23676449999999</v>
      </c>
      <c r="W54" s="12">
        <v>16194</v>
      </c>
      <c r="X54" s="26">
        <f t="shared" si="32"/>
        <v>9.2155591268370998E-3</v>
      </c>
      <c r="Y54" s="2">
        <f t="shared" ref="Y54" si="39">SUM(AVERAGE(T54:U54),V54)</f>
        <v>184.03754574999999</v>
      </c>
      <c r="Z54" s="15" t="e">
        <f>MEDIAN(Z44:Z53)</f>
        <v>#NUM!</v>
      </c>
      <c r="AA54" s="17" t="e">
        <f>MEDIAN(AA44:AA53)</f>
        <v>#NUM!</v>
      </c>
      <c r="AB54" s="2" t="e">
        <f t="shared" ref="AB54" si="40">MEDIAN(AB44:AB53)</f>
        <v>#NUM!</v>
      </c>
      <c r="AC54" s="12">
        <v>4044</v>
      </c>
      <c r="AD54" s="26" t="e">
        <f t="shared" si="28"/>
        <v>#NUM!</v>
      </c>
      <c r="AE54" s="1" t="e">
        <f t="shared" ref="AE54" si="41">SUM(AVERAGE(Z54:AA54),AB54)</f>
        <v>#NUM!</v>
      </c>
    </row>
    <row r="71" spans="35:41" x14ac:dyDescent="0.25">
      <c r="AI71" s="46" t="s">
        <v>45</v>
      </c>
      <c r="AJ71" s="46"/>
    </row>
    <row r="72" spans="35:41" x14ac:dyDescent="0.25">
      <c r="AJ72" s="35"/>
      <c r="AK72" s="34" t="s">
        <v>28</v>
      </c>
      <c r="AL72" s="34" t="s">
        <v>29</v>
      </c>
      <c r="AM72" s="34" t="s">
        <v>30</v>
      </c>
      <c r="AN72" s="34" t="s">
        <v>31</v>
      </c>
      <c r="AO72" s="34" t="s">
        <v>32</v>
      </c>
    </row>
    <row r="73" spans="35:41" x14ac:dyDescent="0.25">
      <c r="AJ73" s="36" t="s">
        <v>33</v>
      </c>
      <c r="AK73" s="20">
        <f>G16</f>
        <v>1350.1513375</v>
      </c>
      <c r="AL73" s="20">
        <f>M16</f>
        <v>58.414148750000003</v>
      </c>
      <c r="AM73" s="20">
        <f>S16</f>
        <v>1557.5529875000002</v>
      </c>
      <c r="AN73" s="20">
        <f>Y16</f>
        <v>2076.5664767500002</v>
      </c>
      <c r="AO73" s="20">
        <f>AE16</f>
        <v>452.97430624999998</v>
      </c>
    </row>
    <row r="74" spans="35:41" x14ac:dyDescent="0.25">
      <c r="AJ74" s="36" t="s">
        <v>34</v>
      </c>
      <c r="AK74" s="20">
        <f>G36</f>
        <v>562.87759200000005</v>
      </c>
      <c r="AL74" s="20">
        <f>M36</f>
        <v>9.6207797500000005</v>
      </c>
      <c r="AM74" s="20">
        <f>S36</f>
        <v>541.64253000000008</v>
      </c>
      <c r="AN74" s="20">
        <f>Y36</f>
        <v>615.47011974999998</v>
      </c>
      <c r="AO74" s="20">
        <f>AE36</f>
        <v>44.949573750000006</v>
      </c>
    </row>
    <row r="75" spans="35:41" x14ac:dyDescent="0.25">
      <c r="AJ75" s="36" t="s">
        <v>35</v>
      </c>
      <c r="AK75" s="20">
        <f>G54</f>
        <v>96.469508999999988</v>
      </c>
      <c r="AL75" s="20">
        <f>M54</f>
        <v>13.059196499999999</v>
      </c>
      <c r="AM75" s="20">
        <f>S54</f>
        <v>110.70828750000001</v>
      </c>
      <c r="AN75" s="20">
        <f>Y54</f>
        <v>184.03754574999999</v>
      </c>
      <c r="AO75" s="20" t="e">
        <f>AE54</f>
        <v>#NUM!</v>
      </c>
    </row>
  </sheetData>
  <sortState xmlns:xlrd2="http://schemas.microsoft.com/office/spreadsheetml/2017/richdata2" ref="V26:V33">
    <sortCondition descending="1" ref="V26"/>
  </sortState>
  <mergeCells count="21">
    <mergeCell ref="AI3:AJ3"/>
    <mergeCell ref="AI39:AJ39"/>
    <mergeCell ref="AI71:AJ71"/>
    <mergeCell ref="H3:M3"/>
    <mergeCell ref="B3:G3"/>
    <mergeCell ref="B41:G41"/>
    <mergeCell ref="H41:M41"/>
    <mergeCell ref="N41:S41"/>
    <mergeCell ref="T41:Y41"/>
    <mergeCell ref="Z41:AF41"/>
    <mergeCell ref="A1:AE1"/>
    <mergeCell ref="A21:AF21"/>
    <mergeCell ref="A39:AF39"/>
    <mergeCell ref="B23:G23"/>
    <mergeCell ref="H23:M23"/>
    <mergeCell ref="N23:S23"/>
    <mergeCell ref="T23:Y23"/>
    <mergeCell ref="Z23:AF23"/>
    <mergeCell ref="Z3:AF3"/>
    <mergeCell ref="N3:S3"/>
    <mergeCell ref="T3:Y3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F534-88DD-4344-B2BE-E04FF77587E6}">
  <dimension ref="A1:AP79"/>
  <sheetViews>
    <sheetView topLeftCell="A7" zoomScale="55" zoomScaleNormal="55" workbookViewId="0">
      <selection activeCell="J79" sqref="J79"/>
    </sheetView>
  </sheetViews>
  <sheetFormatPr baseColWidth="10" defaultRowHeight="15" x14ac:dyDescent="0.25"/>
  <cols>
    <col min="2" max="2" width="18.7109375" bestFit="1" customWidth="1"/>
    <col min="3" max="3" width="20.28515625" bestFit="1" customWidth="1"/>
    <col min="4" max="4" width="14.5703125" bestFit="1" customWidth="1"/>
    <col min="5" max="5" width="14.42578125" bestFit="1" customWidth="1"/>
    <col min="6" max="6" width="13.7109375" bestFit="1" customWidth="1"/>
    <col min="7" max="7" width="13.85546875" bestFit="1" customWidth="1"/>
    <col min="8" max="8" width="18.7109375" bestFit="1" customWidth="1"/>
    <col min="9" max="9" width="20.28515625" bestFit="1" customWidth="1"/>
    <col min="11" max="11" width="14.42578125" bestFit="1" customWidth="1"/>
    <col min="12" max="12" width="13.7109375" bestFit="1" customWidth="1"/>
    <col min="14" max="14" width="18.7109375" bestFit="1" customWidth="1"/>
    <col min="15" max="15" width="20.28515625" bestFit="1" customWidth="1"/>
    <col min="16" max="16" width="12.85546875" bestFit="1" customWidth="1"/>
    <col min="17" max="17" width="14.42578125" bestFit="1" customWidth="1"/>
    <col min="18" max="18" width="13.7109375" bestFit="1" customWidth="1"/>
    <col min="19" max="19" width="13.85546875" bestFit="1" customWidth="1"/>
    <col min="20" max="20" width="18.7109375" bestFit="1" customWidth="1"/>
    <col min="21" max="21" width="20.28515625" bestFit="1" customWidth="1"/>
    <col min="22" max="22" width="13.7109375" bestFit="1" customWidth="1"/>
    <col min="23" max="23" width="14.42578125" bestFit="1" customWidth="1"/>
    <col min="24" max="24" width="13.7109375" bestFit="1" customWidth="1"/>
    <col min="25" max="25" width="13.85546875" bestFit="1" customWidth="1"/>
    <col min="26" max="26" width="18.7109375" bestFit="1" customWidth="1"/>
    <col min="27" max="27" width="20.28515625" bestFit="1" customWidth="1"/>
    <col min="28" max="28" width="11.5703125" bestFit="1" customWidth="1"/>
    <col min="29" max="29" width="14.42578125" bestFit="1" customWidth="1"/>
    <col min="30" max="30" width="13.7109375" bestFit="1" customWidth="1"/>
    <col min="32" max="32" width="14.42578125" bestFit="1" customWidth="1"/>
    <col min="33" max="33" width="14.42578125" customWidth="1"/>
    <col min="37" max="37" width="37.5703125" bestFit="1" customWidth="1"/>
  </cols>
  <sheetData>
    <row r="1" spans="1:42" ht="18.75" x14ac:dyDescent="0.3">
      <c r="A1" s="41" t="s">
        <v>26</v>
      </c>
      <c r="B1" s="41"/>
    </row>
    <row r="3" spans="1:42" x14ac:dyDescent="0.25">
      <c r="B3" s="43" t="s">
        <v>0</v>
      </c>
      <c r="C3" s="44"/>
      <c r="D3" s="44"/>
      <c r="E3" s="44"/>
      <c r="F3" s="44"/>
      <c r="G3" s="44"/>
      <c r="H3" s="43" t="s">
        <v>13</v>
      </c>
      <c r="I3" s="44"/>
      <c r="J3" s="44"/>
      <c r="K3" s="44"/>
      <c r="L3" s="44"/>
      <c r="M3" s="44"/>
      <c r="N3" s="43" t="s">
        <v>14</v>
      </c>
      <c r="O3" s="44"/>
      <c r="P3" s="44"/>
      <c r="Q3" s="44"/>
      <c r="R3" s="44"/>
      <c r="S3" s="44"/>
      <c r="T3" s="43" t="s">
        <v>15</v>
      </c>
      <c r="U3" s="44"/>
      <c r="V3" s="44"/>
      <c r="W3" s="44"/>
      <c r="X3" s="44"/>
      <c r="Y3" s="44"/>
      <c r="Z3" s="45" t="s">
        <v>17</v>
      </c>
      <c r="AA3" s="45"/>
      <c r="AB3" s="45"/>
      <c r="AC3" s="45"/>
      <c r="AD3" s="45"/>
      <c r="AE3" s="45"/>
      <c r="AF3" s="45"/>
      <c r="AG3" s="27"/>
    </row>
    <row r="4" spans="1:42" x14ac:dyDescent="0.25">
      <c r="B4" s="30" t="s">
        <v>2</v>
      </c>
      <c r="C4" s="18" t="s">
        <v>3</v>
      </c>
      <c r="D4" s="19"/>
      <c r="E4" s="19"/>
      <c r="F4" s="19"/>
      <c r="G4" s="19"/>
      <c r="H4" s="30" t="s">
        <v>2</v>
      </c>
      <c r="I4" s="18" t="s">
        <v>3</v>
      </c>
      <c r="J4" s="19"/>
      <c r="K4" s="19"/>
      <c r="L4" s="19"/>
      <c r="M4" s="19"/>
      <c r="N4" s="30" t="s">
        <v>2</v>
      </c>
      <c r="O4" s="18" t="s">
        <v>3</v>
      </c>
      <c r="P4" s="19"/>
      <c r="Q4" s="19"/>
      <c r="R4" s="19"/>
      <c r="S4" s="19"/>
      <c r="T4" s="30" t="s">
        <v>2</v>
      </c>
      <c r="U4" s="18" t="s">
        <v>3</v>
      </c>
      <c r="V4" s="19"/>
      <c r="W4" s="19"/>
      <c r="X4" s="19"/>
      <c r="Y4" s="19"/>
      <c r="Z4" s="30" t="s">
        <v>2</v>
      </c>
      <c r="AA4" s="18" t="s">
        <v>3</v>
      </c>
      <c r="AB4" s="19"/>
      <c r="AC4" s="19"/>
      <c r="AD4" s="19"/>
      <c r="AE4" s="19"/>
      <c r="AF4" s="19"/>
      <c r="AG4" s="19"/>
      <c r="AJ4" s="46" t="s">
        <v>40</v>
      </c>
      <c r="AK4" s="46"/>
    </row>
    <row r="5" spans="1:42" ht="15.75" thickBot="1" x14ac:dyDescent="0.3">
      <c r="A5" s="6"/>
      <c r="B5" s="7" t="s">
        <v>18</v>
      </c>
      <c r="C5" s="13" t="s">
        <v>18</v>
      </c>
      <c r="D5" s="8" t="s">
        <v>19</v>
      </c>
      <c r="E5" s="8" t="s">
        <v>21</v>
      </c>
      <c r="F5" s="8" t="s">
        <v>22</v>
      </c>
      <c r="G5" s="8" t="s">
        <v>20</v>
      </c>
      <c r="H5" s="7" t="s">
        <v>18</v>
      </c>
      <c r="I5" s="13" t="s">
        <v>18</v>
      </c>
      <c r="J5" s="8" t="s">
        <v>19</v>
      </c>
      <c r="K5" s="8" t="s">
        <v>21</v>
      </c>
      <c r="L5" s="8" t="s">
        <v>22</v>
      </c>
      <c r="M5" s="8" t="s">
        <v>20</v>
      </c>
      <c r="N5" s="7" t="s">
        <v>18</v>
      </c>
      <c r="O5" s="13" t="s">
        <v>18</v>
      </c>
      <c r="P5" s="8" t="s">
        <v>19</v>
      </c>
      <c r="Q5" s="8" t="s">
        <v>21</v>
      </c>
      <c r="R5" s="8" t="s">
        <v>22</v>
      </c>
      <c r="S5" s="8" t="s">
        <v>20</v>
      </c>
      <c r="T5" s="7" t="s">
        <v>18</v>
      </c>
      <c r="U5" s="13" t="s">
        <v>18</v>
      </c>
      <c r="V5" s="8" t="s">
        <v>19</v>
      </c>
      <c r="W5" s="8" t="s">
        <v>21</v>
      </c>
      <c r="X5" s="8" t="s">
        <v>22</v>
      </c>
      <c r="Y5" s="8" t="s">
        <v>20</v>
      </c>
      <c r="Z5" s="7" t="s">
        <v>18</v>
      </c>
      <c r="AA5" s="13" t="s">
        <v>18</v>
      </c>
      <c r="AB5" s="8" t="s">
        <v>19</v>
      </c>
      <c r="AC5" s="8" t="s">
        <v>21</v>
      </c>
      <c r="AD5" s="8" t="s">
        <v>22</v>
      </c>
      <c r="AE5" s="9" t="s">
        <v>20</v>
      </c>
      <c r="AG5" s="29"/>
      <c r="AK5" s="35"/>
      <c r="AL5" s="34" t="s">
        <v>28</v>
      </c>
      <c r="AM5" s="34" t="s">
        <v>29</v>
      </c>
      <c r="AN5" s="34" t="s">
        <v>30</v>
      </c>
      <c r="AO5" s="34" t="s">
        <v>31</v>
      </c>
      <c r="AP5" s="34" t="s">
        <v>32</v>
      </c>
    </row>
    <row r="6" spans="1:42" x14ac:dyDescent="0.25">
      <c r="A6" t="s">
        <v>1</v>
      </c>
      <c r="B6" s="22">
        <v>183.078</v>
      </c>
      <c r="C6" s="14">
        <v>198.5625</v>
      </c>
      <c r="D6" s="11">
        <v>2828.8093760000002</v>
      </c>
      <c r="E6" s="12">
        <v>1170604</v>
      </c>
      <c r="F6" s="25">
        <f xml:space="preserve"> D6/E6</f>
        <v>2.4165382793839762E-3</v>
      </c>
      <c r="G6" s="11"/>
      <c r="H6" s="22">
        <v>1.891</v>
      </c>
      <c r="I6" s="14">
        <v>2.5</v>
      </c>
      <c r="J6" s="11">
        <v>58.685850000000002</v>
      </c>
      <c r="K6" s="12">
        <v>12230</v>
      </c>
      <c r="L6" s="25">
        <f xml:space="preserve"> J6/K6</f>
        <v>4.7985159443990188E-3</v>
      </c>
      <c r="M6" s="11"/>
      <c r="N6" s="22">
        <v>187.922</v>
      </c>
      <c r="O6" s="14">
        <v>160.640625</v>
      </c>
      <c r="P6" s="11">
        <v>2841.6364199999998</v>
      </c>
      <c r="Q6" s="12">
        <v>1166842</v>
      </c>
      <c r="R6" s="11">
        <f xml:space="preserve"> P6/Q6</f>
        <v>2.4353223658387336E-3</v>
      </c>
      <c r="S6" s="11"/>
      <c r="T6" s="22">
        <v>175.5</v>
      </c>
      <c r="U6" s="14">
        <v>193.890625</v>
      </c>
      <c r="V6" s="11">
        <v>3186.5754969999998</v>
      </c>
      <c r="W6" s="12">
        <v>1166856</v>
      </c>
      <c r="X6" s="11">
        <f xml:space="preserve"> V6/W6</f>
        <v>2.7309072387681084E-3</v>
      </c>
      <c r="Y6" s="11"/>
      <c r="Z6" s="10">
        <v>1.609375</v>
      </c>
      <c r="AA6" s="14">
        <v>1.46875</v>
      </c>
      <c r="AB6" s="11">
        <v>160.97245599999999</v>
      </c>
      <c r="AC6" s="12">
        <v>4044</v>
      </c>
      <c r="AD6" s="25">
        <f t="shared" ref="AD6:AD16" si="0" xml:space="preserve"> AB6/AC6</f>
        <v>3.9805256181998018E-2</v>
      </c>
      <c r="AE6" s="21"/>
      <c r="AG6" s="12"/>
      <c r="AK6" s="36" t="s">
        <v>26</v>
      </c>
      <c r="AL6" s="20">
        <f>D16</f>
        <v>2829.6495030000001</v>
      </c>
      <c r="AM6" s="20">
        <f>J16</f>
        <v>30.936632000000003</v>
      </c>
      <c r="AN6" s="20">
        <f>P16</f>
        <v>2878.7809364999998</v>
      </c>
      <c r="AO6" s="20">
        <f>V16</f>
        <v>3096.0583685000001</v>
      </c>
      <c r="AP6" s="20">
        <f>AB16</f>
        <v>104.50233549999999</v>
      </c>
    </row>
    <row r="7" spans="1:42" x14ac:dyDescent="0.25">
      <c r="A7" t="s">
        <v>4</v>
      </c>
      <c r="B7" s="23">
        <v>182.51599999999999</v>
      </c>
      <c r="C7" s="14">
        <v>148.89060000000001</v>
      </c>
      <c r="D7" s="11">
        <v>2830.48963</v>
      </c>
      <c r="E7" s="12">
        <v>1170604</v>
      </c>
      <c r="F7" s="25">
        <f t="shared" ref="F7:F15" si="1" xml:space="preserve"> D7/E7</f>
        <v>2.4179736529176391E-3</v>
      </c>
      <c r="G7" s="11"/>
      <c r="H7" s="23">
        <v>2.5649999999999999</v>
      </c>
      <c r="I7" s="14">
        <v>2.484375</v>
      </c>
      <c r="J7" s="11">
        <v>3.187414</v>
      </c>
      <c r="K7" s="12">
        <v>12230</v>
      </c>
      <c r="L7" s="25">
        <f t="shared" ref="L7:L16" si="2" xml:space="preserve"> J7/K7</f>
        <v>2.6062256745707277E-4</v>
      </c>
      <c r="M7" s="11"/>
      <c r="N7" s="23">
        <v>186.34399999999999</v>
      </c>
      <c r="O7" s="14">
        <v>159.609375</v>
      </c>
      <c r="P7" s="11">
        <v>2915.9254529999998</v>
      </c>
      <c r="Q7" s="12">
        <v>1166842</v>
      </c>
      <c r="R7" s="11">
        <f t="shared" ref="R7:R16" si="3" xml:space="preserve"> P7/Q7</f>
        <v>2.4989891116363652E-3</v>
      </c>
      <c r="S7" s="11"/>
      <c r="T7" s="23">
        <v>205.68799999999999</v>
      </c>
      <c r="U7" s="14">
        <v>188.859375</v>
      </c>
      <c r="V7" s="11">
        <v>3005.54124</v>
      </c>
      <c r="W7" s="12">
        <v>1166856</v>
      </c>
      <c r="X7" s="11">
        <f t="shared" ref="X7:X16" si="4" xml:space="preserve"> V7/W7</f>
        <v>2.5757601966309466E-3</v>
      </c>
      <c r="Y7" s="11"/>
      <c r="Z7" s="10">
        <v>1.328125</v>
      </c>
      <c r="AA7" s="14">
        <v>1.578125</v>
      </c>
      <c r="AB7" s="11">
        <v>48.032215000000001</v>
      </c>
      <c r="AC7" s="12">
        <v>4044</v>
      </c>
      <c r="AD7" s="25">
        <f t="shared" si="0"/>
        <v>1.1877402324431257E-2</v>
      </c>
      <c r="AE7" s="21"/>
      <c r="AG7" s="12"/>
      <c r="AK7" s="36" t="s">
        <v>37</v>
      </c>
      <c r="AL7" s="20">
        <f>D37</f>
        <v>4473.3366984999993</v>
      </c>
      <c r="AM7" s="20">
        <f>J37</f>
        <v>17.411193000000001</v>
      </c>
      <c r="AN7" s="20" t="e">
        <f>P37</f>
        <v>#NUM!</v>
      </c>
      <c r="AO7" s="20" t="e">
        <f>V37</f>
        <v>#NUM!</v>
      </c>
      <c r="AP7" s="20">
        <f>AB37</f>
        <v>16.204733000000001</v>
      </c>
    </row>
    <row r="8" spans="1:42" x14ac:dyDescent="0.25">
      <c r="A8" t="s">
        <v>5</v>
      </c>
      <c r="B8" s="23">
        <v>198.46899999999999</v>
      </c>
      <c r="C8" s="14">
        <v>181.40625</v>
      </c>
      <c r="D8" s="11"/>
      <c r="E8" s="12"/>
      <c r="F8" s="25" t="e">
        <f t="shared" si="1"/>
        <v>#DIV/0!</v>
      </c>
      <c r="G8" s="11"/>
      <c r="H8" s="23">
        <v>2.1560000000000001</v>
      </c>
      <c r="I8" s="14">
        <v>2.09375</v>
      </c>
      <c r="J8" s="11"/>
      <c r="K8" s="12"/>
      <c r="L8" s="25" t="e">
        <f t="shared" si="2"/>
        <v>#DIV/0!</v>
      </c>
      <c r="M8" s="11"/>
      <c r="N8" s="23">
        <v>180.25</v>
      </c>
      <c r="O8" s="14">
        <v>158.375</v>
      </c>
      <c r="P8" s="11"/>
      <c r="Q8" s="12"/>
      <c r="R8" s="11" t="e">
        <f t="shared" si="3"/>
        <v>#DIV/0!</v>
      </c>
      <c r="S8" s="11"/>
      <c r="T8" s="23">
        <v>143.047</v>
      </c>
      <c r="U8" s="14">
        <v>183.109375</v>
      </c>
      <c r="V8" s="11"/>
      <c r="W8" s="12"/>
      <c r="X8" s="11" t="e">
        <f t="shared" si="4"/>
        <v>#DIV/0!</v>
      </c>
      <c r="Y8" s="11"/>
      <c r="Z8" s="10">
        <v>1.328125</v>
      </c>
      <c r="AA8" s="14">
        <v>1.28125</v>
      </c>
      <c r="AB8" s="11"/>
      <c r="AC8" s="12"/>
      <c r="AD8" s="25" t="e">
        <f t="shared" si="0"/>
        <v>#DIV/0!</v>
      </c>
      <c r="AE8" s="21"/>
      <c r="AG8" s="12"/>
      <c r="AK8" s="36" t="s">
        <v>38</v>
      </c>
      <c r="AL8" s="20">
        <f>D58</f>
        <v>95.959478500000003</v>
      </c>
      <c r="AM8" s="20">
        <f>J58</f>
        <v>166.1327005</v>
      </c>
      <c r="AN8" s="20">
        <f>P58</f>
        <v>204.16878550000001</v>
      </c>
      <c r="AO8" s="20">
        <f>V58</f>
        <v>173.1361</v>
      </c>
      <c r="AP8" s="20" t="e">
        <f>AB58</f>
        <v>#NUM!</v>
      </c>
    </row>
    <row r="9" spans="1:42" x14ac:dyDescent="0.25">
      <c r="A9" t="s">
        <v>6</v>
      </c>
      <c r="B9" s="23">
        <v>177.90600000000001</v>
      </c>
      <c r="C9" s="14">
        <v>199.5625</v>
      </c>
      <c r="D9" s="11"/>
      <c r="E9" s="12"/>
      <c r="F9" s="25" t="e">
        <f t="shared" si="1"/>
        <v>#DIV/0!</v>
      </c>
      <c r="G9" s="11"/>
      <c r="H9" s="23">
        <v>2.0470000000000002</v>
      </c>
      <c r="I9" s="14">
        <v>2.078125</v>
      </c>
      <c r="J9" s="11"/>
      <c r="K9" s="12"/>
      <c r="L9" s="25" t="e">
        <f t="shared" si="2"/>
        <v>#DIV/0!</v>
      </c>
      <c r="M9" s="11"/>
      <c r="N9" s="23">
        <v>127.23399999999999</v>
      </c>
      <c r="O9" s="14">
        <v>157.28125</v>
      </c>
      <c r="P9" s="11"/>
      <c r="Q9" s="12"/>
      <c r="R9" s="11" t="e">
        <f t="shared" si="3"/>
        <v>#DIV/0!</v>
      </c>
      <c r="S9" s="11"/>
      <c r="T9" s="23">
        <v>133.578</v>
      </c>
      <c r="U9" s="14">
        <v>184.4375</v>
      </c>
      <c r="V9" s="11"/>
      <c r="W9" s="12"/>
      <c r="X9" s="11" t="e">
        <f t="shared" si="4"/>
        <v>#DIV/0!</v>
      </c>
      <c r="Y9" s="11"/>
      <c r="Z9" s="10">
        <v>1.328125</v>
      </c>
      <c r="AA9" s="14">
        <v>1.28125</v>
      </c>
      <c r="AB9" s="11"/>
      <c r="AC9" s="12"/>
      <c r="AD9" s="25" t="e">
        <f t="shared" si="0"/>
        <v>#DIV/0!</v>
      </c>
      <c r="AE9" s="21"/>
      <c r="AG9" s="12"/>
      <c r="AK9" s="36" t="s">
        <v>39</v>
      </c>
      <c r="AL9" s="20">
        <f>D79</f>
        <v>62.125485499999996</v>
      </c>
      <c r="AM9" s="20">
        <f>J79</f>
        <v>167.05307249999998</v>
      </c>
      <c r="AN9" s="20">
        <f>P79</f>
        <v>69.155450999999999</v>
      </c>
      <c r="AO9" s="20">
        <f>V79</f>
        <v>85.559225499999997</v>
      </c>
      <c r="AP9" s="20" t="e">
        <f>AB79</f>
        <v>#NUM!</v>
      </c>
    </row>
    <row r="10" spans="1:42" x14ac:dyDescent="0.25">
      <c r="A10" t="s">
        <v>7</v>
      </c>
      <c r="B10" s="23">
        <v>137.35900000000001</v>
      </c>
      <c r="C10" s="14">
        <v>195.703</v>
      </c>
      <c r="D10" s="11"/>
      <c r="E10" s="12"/>
      <c r="F10" s="25" t="e">
        <f t="shared" si="1"/>
        <v>#DIV/0!</v>
      </c>
      <c r="G10" s="11"/>
      <c r="H10" s="23">
        <v>2.1720000000000002</v>
      </c>
      <c r="I10" s="14">
        <v>2.09375</v>
      </c>
      <c r="J10" s="11"/>
      <c r="K10" s="12"/>
      <c r="L10" s="25" t="e">
        <f t="shared" si="2"/>
        <v>#DIV/0!</v>
      </c>
      <c r="M10" s="11"/>
      <c r="N10" s="23">
        <v>118.46899999999999</v>
      </c>
      <c r="O10" s="14">
        <v>178.75</v>
      </c>
      <c r="P10" s="11"/>
      <c r="Q10" s="12"/>
      <c r="R10" s="11" t="e">
        <f t="shared" si="3"/>
        <v>#DIV/0!</v>
      </c>
      <c r="S10" s="11"/>
      <c r="T10" s="23">
        <v>129</v>
      </c>
      <c r="U10" s="14">
        <v>161.96875</v>
      </c>
      <c r="V10" s="11"/>
      <c r="W10" s="12"/>
      <c r="X10" s="11" t="e">
        <f t="shared" si="4"/>
        <v>#DIV/0!</v>
      </c>
      <c r="Y10" s="11"/>
      <c r="Z10" s="10">
        <v>1.640625</v>
      </c>
      <c r="AA10" s="14">
        <v>1.5</v>
      </c>
      <c r="AB10" s="11"/>
      <c r="AC10" s="12"/>
      <c r="AD10" s="25" t="e">
        <f t="shared" si="0"/>
        <v>#DIV/0!</v>
      </c>
      <c r="AE10" s="21"/>
      <c r="AG10" s="12"/>
    </row>
    <row r="11" spans="1:42" x14ac:dyDescent="0.25">
      <c r="A11" t="s">
        <v>8</v>
      </c>
      <c r="B11" s="23">
        <v>187.15600000000001</v>
      </c>
      <c r="C11" s="14">
        <v>195.60900000000001</v>
      </c>
      <c r="D11" s="11"/>
      <c r="E11" s="12"/>
      <c r="F11" s="25" t="e">
        <f t="shared" si="1"/>
        <v>#DIV/0!</v>
      </c>
      <c r="G11" s="11"/>
      <c r="H11" s="23">
        <v>2</v>
      </c>
      <c r="I11" s="14">
        <v>1.90625</v>
      </c>
      <c r="J11" s="11"/>
      <c r="K11" s="12"/>
      <c r="L11" s="25" t="e">
        <f t="shared" si="2"/>
        <v>#DIV/0!</v>
      </c>
      <c r="M11" s="11"/>
      <c r="N11" s="23">
        <v>149.56299999999999</v>
      </c>
      <c r="O11" s="14">
        <v>168.609375</v>
      </c>
      <c r="P11" s="11"/>
      <c r="Q11" s="12"/>
      <c r="R11" s="11" t="e">
        <f t="shared" si="3"/>
        <v>#DIV/0!</v>
      </c>
      <c r="S11" s="11"/>
      <c r="T11" s="23">
        <v>155.14099999999999</v>
      </c>
      <c r="U11" s="14">
        <v>178.9375</v>
      </c>
      <c r="V11" s="11"/>
      <c r="W11" s="12"/>
      <c r="X11" s="11" t="e">
        <f t="shared" si="4"/>
        <v>#DIV/0!</v>
      </c>
      <c r="Y11" s="11"/>
      <c r="Z11" s="10">
        <v>1.421875</v>
      </c>
      <c r="AA11" s="14">
        <v>1.2032</v>
      </c>
      <c r="AB11" s="11"/>
      <c r="AC11" s="12"/>
      <c r="AD11" s="25" t="e">
        <f t="shared" si="0"/>
        <v>#DIV/0!</v>
      </c>
      <c r="AE11" s="21"/>
      <c r="AG11" s="12"/>
    </row>
    <row r="12" spans="1:42" x14ac:dyDescent="0.25">
      <c r="A12" t="s">
        <v>9</v>
      </c>
      <c r="B12" s="23">
        <v>246.56</v>
      </c>
      <c r="C12" s="14">
        <v>199.125</v>
      </c>
      <c r="D12" s="11"/>
      <c r="E12" s="12"/>
      <c r="F12" s="25" t="e">
        <f t="shared" si="1"/>
        <v>#DIV/0!</v>
      </c>
      <c r="G12" s="11"/>
      <c r="H12" s="23">
        <v>1.609</v>
      </c>
      <c r="I12" s="14">
        <v>2.046875</v>
      </c>
      <c r="J12" s="11"/>
      <c r="K12" s="12"/>
      <c r="L12" s="25" t="e">
        <f t="shared" si="2"/>
        <v>#DIV/0!</v>
      </c>
      <c r="M12" s="11"/>
      <c r="N12" s="23">
        <v>113.361</v>
      </c>
      <c r="O12" s="14">
        <v>181.640625</v>
      </c>
      <c r="P12" s="11"/>
      <c r="Q12" s="12"/>
      <c r="R12" s="11" t="e">
        <f t="shared" si="3"/>
        <v>#DIV/0!</v>
      </c>
      <c r="S12" s="11"/>
      <c r="T12" s="23">
        <v>166.625</v>
      </c>
      <c r="U12" s="14">
        <v>176.703125</v>
      </c>
      <c r="V12" s="11"/>
      <c r="W12" s="12"/>
      <c r="X12" s="11" t="e">
        <f t="shared" si="4"/>
        <v>#DIV/0!</v>
      </c>
      <c r="Y12" s="11"/>
      <c r="Z12" s="10">
        <v>1.46875</v>
      </c>
      <c r="AA12" s="14">
        <v>1.140625</v>
      </c>
      <c r="AB12" s="11"/>
      <c r="AC12" s="12"/>
      <c r="AD12" s="25" t="e">
        <f t="shared" si="0"/>
        <v>#DIV/0!</v>
      </c>
      <c r="AE12" s="21"/>
      <c r="AG12" s="12"/>
    </row>
    <row r="13" spans="1:42" x14ac:dyDescent="0.25">
      <c r="A13" t="s">
        <v>10</v>
      </c>
      <c r="B13" s="23">
        <v>272.34300000000002</v>
      </c>
      <c r="C13" s="14">
        <v>200.04679999999999</v>
      </c>
      <c r="D13" s="11"/>
      <c r="E13" s="12"/>
      <c r="F13" s="25" t="e">
        <f t="shared" si="1"/>
        <v>#DIV/0!</v>
      </c>
      <c r="G13" s="11"/>
      <c r="H13" s="23">
        <v>2.516</v>
      </c>
      <c r="I13" s="14">
        <v>2.75</v>
      </c>
      <c r="J13" s="11"/>
      <c r="K13" s="12"/>
      <c r="L13" s="25" t="e">
        <f t="shared" si="2"/>
        <v>#DIV/0!</v>
      </c>
      <c r="M13" s="11"/>
      <c r="N13" s="23">
        <v>151.828</v>
      </c>
      <c r="O13" s="14">
        <v>159.171875</v>
      </c>
      <c r="P13" s="11"/>
      <c r="Q13" s="12"/>
      <c r="R13" s="11" t="e">
        <f t="shared" si="3"/>
        <v>#DIV/0!</v>
      </c>
      <c r="S13" s="11"/>
      <c r="T13" s="23">
        <v>148.203</v>
      </c>
      <c r="U13" s="14">
        <v>177.015625</v>
      </c>
      <c r="V13" s="11"/>
      <c r="W13" s="12"/>
      <c r="X13" s="11" t="e">
        <f t="shared" si="4"/>
        <v>#DIV/0!</v>
      </c>
      <c r="Y13" s="11"/>
      <c r="Z13" s="10">
        <v>1.484375</v>
      </c>
      <c r="AA13" s="14">
        <v>1.4375</v>
      </c>
      <c r="AB13" s="11"/>
      <c r="AC13" s="12"/>
      <c r="AD13" s="25" t="e">
        <f t="shared" si="0"/>
        <v>#DIV/0!</v>
      </c>
      <c r="AE13" s="21"/>
      <c r="AG13" s="12"/>
    </row>
    <row r="14" spans="1:42" x14ac:dyDescent="0.25">
      <c r="A14" t="s">
        <v>11</v>
      </c>
      <c r="B14" s="23">
        <v>232.453</v>
      </c>
      <c r="C14" s="14">
        <v>196.96875</v>
      </c>
      <c r="D14" s="11"/>
      <c r="E14" s="12"/>
      <c r="F14" s="25" t="e">
        <f t="shared" si="1"/>
        <v>#DIV/0!</v>
      </c>
      <c r="G14" s="11"/>
      <c r="H14" s="23">
        <v>1.9059999999999999</v>
      </c>
      <c r="I14" s="14">
        <v>2.0625</v>
      </c>
      <c r="J14" s="11"/>
      <c r="K14" s="12"/>
      <c r="L14" s="25" t="e">
        <f t="shared" si="2"/>
        <v>#DIV/0!</v>
      </c>
      <c r="M14" s="11"/>
      <c r="N14" s="23">
        <v>159.59399999999999</v>
      </c>
      <c r="O14" s="14">
        <v>158.203125</v>
      </c>
      <c r="P14" s="11"/>
      <c r="Q14" s="12"/>
      <c r="R14" s="11" t="e">
        <f t="shared" si="3"/>
        <v>#DIV/0!</v>
      </c>
      <c r="S14" s="11"/>
      <c r="T14" s="23">
        <v>161.35900000000001</v>
      </c>
      <c r="U14" s="14">
        <v>172.140625</v>
      </c>
      <c r="V14" s="11"/>
      <c r="W14" s="12"/>
      <c r="X14" s="11" t="e">
        <f t="shared" si="4"/>
        <v>#DIV/0!</v>
      </c>
      <c r="Y14" s="11"/>
      <c r="Z14" s="10">
        <v>1.5769</v>
      </c>
      <c r="AA14" s="14">
        <v>1.421875</v>
      </c>
      <c r="AB14" s="11"/>
      <c r="AC14" s="12"/>
      <c r="AD14" s="25" t="e">
        <f t="shared" si="0"/>
        <v>#DIV/0!</v>
      </c>
      <c r="AE14" s="21"/>
      <c r="AG14" s="12"/>
    </row>
    <row r="15" spans="1:42" x14ac:dyDescent="0.25">
      <c r="A15" t="s">
        <v>12</v>
      </c>
      <c r="B15" s="23">
        <v>161.34399999999999</v>
      </c>
      <c r="C15" s="14">
        <v>185.75</v>
      </c>
      <c r="D15" s="11"/>
      <c r="E15" s="12"/>
      <c r="F15" s="25" t="e">
        <f t="shared" si="1"/>
        <v>#DIV/0!</v>
      </c>
      <c r="G15" s="11"/>
      <c r="H15" s="23">
        <v>2.0310000000000001</v>
      </c>
      <c r="I15" s="14">
        <v>2.03125</v>
      </c>
      <c r="J15" s="11"/>
      <c r="K15" s="12"/>
      <c r="L15" s="25" t="e">
        <f t="shared" si="2"/>
        <v>#DIV/0!</v>
      </c>
      <c r="M15" s="11"/>
      <c r="N15" s="23">
        <v>162.547</v>
      </c>
      <c r="O15" s="14">
        <v>158.234375</v>
      </c>
      <c r="P15" s="11"/>
      <c r="Q15" s="12"/>
      <c r="R15" s="11" t="e">
        <f t="shared" si="3"/>
        <v>#DIV/0!</v>
      </c>
      <c r="S15" s="11"/>
      <c r="T15" s="23">
        <v>155.203</v>
      </c>
      <c r="U15" s="14">
        <v>176.625</v>
      </c>
      <c r="V15" s="11"/>
      <c r="W15" s="12"/>
      <c r="X15" s="11" t="e">
        <f t="shared" si="4"/>
        <v>#DIV/0!</v>
      </c>
      <c r="Y15" s="11"/>
      <c r="Z15" s="10">
        <v>1.4540999999999999</v>
      </c>
      <c r="AA15" s="14">
        <v>1.484375</v>
      </c>
      <c r="AB15" s="11"/>
      <c r="AC15" s="12"/>
      <c r="AD15" s="25" t="e">
        <f t="shared" si="0"/>
        <v>#DIV/0!</v>
      </c>
      <c r="AE15" s="21"/>
      <c r="AG15" s="12"/>
    </row>
    <row r="16" spans="1:42" x14ac:dyDescent="0.25">
      <c r="A16" t="s">
        <v>16</v>
      </c>
      <c r="B16" s="24">
        <f>MEDIAN(B6:B15)</f>
        <v>185.11700000000002</v>
      </c>
      <c r="C16" s="17">
        <f>MEDIAN(C6:C15)</f>
        <v>196.33587499999999</v>
      </c>
      <c r="D16" s="2">
        <f t="shared" ref="D16" si="5">MEDIAN(D6:D15)</f>
        <v>2829.6495030000001</v>
      </c>
      <c r="E16" s="16"/>
      <c r="F16" s="26" t="e">
        <f xml:space="preserve"> D16/E16</f>
        <v>#DIV/0!</v>
      </c>
      <c r="G16" s="2">
        <f>SUM(AVERAGE(B16:C16),D16)</f>
        <v>3020.3759405000001</v>
      </c>
      <c r="H16" s="15">
        <f>MEDIAN(H6:H15)</f>
        <v>2.0390000000000001</v>
      </c>
      <c r="I16" s="17">
        <f>MEDIAN(I6:I15)</f>
        <v>2.0859375</v>
      </c>
      <c r="J16" s="2">
        <f t="shared" ref="J16" si="6">MEDIAN(J6:J15)</f>
        <v>30.936632000000003</v>
      </c>
      <c r="K16" s="12"/>
      <c r="L16" s="26" t="e">
        <f t="shared" si="2"/>
        <v>#DIV/0!</v>
      </c>
      <c r="M16" s="2">
        <f t="shared" ref="M16" si="7">SUM(AVERAGE(H16:I16),J16)</f>
        <v>32.999100750000004</v>
      </c>
      <c r="N16" s="15">
        <f>MEDIAN(N6:N15)</f>
        <v>155.71100000000001</v>
      </c>
      <c r="O16" s="17">
        <f>MEDIAN(O6:O15)</f>
        <v>159.390625</v>
      </c>
      <c r="P16" s="2">
        <f t="shared" ref="P16" si="8">MEDIAN(P6:P15)</f>
        <v>2878.7809364999998</v>
      </c>
      <c r="Q16" s="16"/>
      <c r="R16" s="2" t="e">
        <f t="shared" si="3"/>
        <v>#DIV/0!</v>
      </c>
      <c r="S16" s="2">
        <f t="shared" ref="S16" si="9">SUM(AVERAGE(N16:O16),P16)</f>
        <v>3036.3317489999999</v>
      </c>
      <c r="T16" s="15">
        <f>MEDIAN(T6:T15)</f>
        <v>155.172</v>
      </c>
      <c r="U16" s="17">
        <f>MEDIAN(U6:U15)</f>
        <v>177.9765625</v>
      </c>
      <c r="V16" s="2">
        <f t="shared" ref="V16" si="10">MEDIAN(V6:V15)</f>
        <v>3096.0583685000001</v>
      </c>
      <c r="W16" s="16"/>
      <c r="X16" s="2" t="e">
        <f t="shared" si="4"/>
        <v>#DIV/0!</v>
      </c>
      <c r="Y16" s="2">
        <f t="shared" ref="Y16" si="11">SUM(AVERAGE(T16:U16),V16)</f>
        <v>3262.6326497500004</v>
      </c>
      <c r="Z16" s="15">
        <f>MEDIAN(Z6:Z15)</f>
        <v>1.461425</v>
      </c>
      <c r="AA16" s="17">
        <f>MEDIAN(AA6:AA15)</f>
        <v>1.4296875</v>
      </c>
      <c r="AB16" s="2">
        <f t="shared" ref="AB16" si="12">MEDIAN(AB6:AB15)</f>
        <v>104.50233549999999</v>
      </c>
      <c r="AC16" s="16">
        <v>4044</v>
      </c>
      <c r="AD16" s="26">
        <f t="shared" si="0"/>
        <v>2.5841329253214636E-2</v>
      </c>
      <c r="AE16" s="1">
        <f t="shared" ref="AE16" si="13">SUM(AVERAGE(Z16:AA16),AB16)</f>
        <v>105.94789174999998</v>
      </c>
      <c r="AG16" s="16"/>
    </row>
    <row r="20" spans="1:32" x14ac:dyDescent="0.25">
      <c r="AA20" s="20"/>
    </row>
    <row r="22" spans="1:32" ht="18.75" x14ac:dyDescent="0.3">
      <c r="A22" s="41" t="s">
        <v>23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4" spans="1:32" x14ac:dyDescent="0.25">
      <c r="B24" s="43" t="s">
        <v>0</v>
      </c>
      <c r="C24" s="44"/>
      <c r="D24" s="44"/>
      <c r="E24" s="44"/>
      <c r="F24" s="44"/>
      <c r="G24" s="44"/>
      <c r="H24" s="43" t="s">
        <v>13</v>
      </c>
      <c r="I24" s="44"/>
      <c r="J24" s="44"/>
      <c r="K24" s="44"/>
      <c r="L24" s="44"/>
      <c r="M24" s="44"/>
      <c r="N24" s="43" t="s">
        <v>14</v>
      </c>
      <c r="O24" s="44"/>
      <c r="P24" s="44"/>
      <c r="Q24" s="44"/>
      <c r="R24" s="44"/>
      <c r="S24" s="44"/>
      <c r="T24" s="43" t="s">
        <v>15</v>
      </c>
      <c r="U24" s="44"/>
      <c r="V24" s="44"/>
      <c r="W24" s="44"/>
      <c r="X24" s="44"/>
      <c r="Y24" s="44"/>
      <c r="Z24" s="45" t="s">
        <v>17</v>
      </c>
      <c r="AA24" s="45"/>
      <c r="AB24" s="45"/>
      <c r="AC24" s="45"/>
      <c r="AD24" s="45"/>
      <c r="AE24" s="45"/>
      <c r="AF24" s="45"/>
    </row>
    <row r="25" spans="1:32" x14ac:dyDescent="0.25">
      <c r="B25" s="28" t="s">
        <v>2</v>
      </c>
      <c r="C25" s="18" t="s">
        <v>3</v>
      </c>
      <c r="D25" s="19"/>
      <c r="E25" s="19"/>
      <c r="F25" s="19"/>
      <c r="G25" s="19"/>
      <c r="H25" s="28" t="s">
        <v>2</v>
      </c>
      <c r="I25" s="18" t="s">
        <v>3</v>
      </c>
      <c r="J25" s="19"/>
      <c r="K25" s="19"/>
      <c r="L25" s="19"/>
      <c r="M25" s="19"/>
      <c r="N25" s="28" t="s">
        <v>2</v>
      </c>
      <c r="O25" s="18" t="s">
        <v>3</v>
      </c>
      <c r="P25" s="19"/>
      <c r="Q25" s="19"/>
      <c r="R25" s="19"/>
      <c r="S25" s="19"/>
      <c r="T25" s="28" t="s">
        <v>2</v>
      </c>
      <c r="U25" s="18" t="s">
        <v>3</v>
      </c>
      <c r="V25" s="19"/>
      <c r="W25" s="19"/>
      <c r="X25" s="19"/>
      <c r="Y25" s="19"/>
      <c r="Z25" s="28" t="s">
        <v>2</v>
      </c>
      <c r="AA25" s="18" t="s">
        <v>3</v>
      </c>
      <c r="AB25" s="19"/>
      <c r="AC25" s="19"/>
      <c r="AD25" s="19"/>
      <c r="AE25" s="19"/>
      <c r="AF25" s="19"/>
    </row>
    <row r="26" spans="1:32" ht="15.75" thickBot="1" x14ac:dyDescent="0.3">
      <c r="A26" s="6"/>
      <c r="B26" s="7" t="s">
        <v>18</v>
      </c>
      <c r="C26" s="13" t="s">
        <v>18</v>
      </c>
      <c r="D26" s="8" t="s">
        <v>19</v>
      </c>
      <c r="E26" s="8" t="s">
        <v>21</v>
      </c>
      <c r="F26" s="8" t="s">
        <v>22</v>
      </c>
      <c r="G26" s="8" t="s">
        <v>20</v>
      </c>
      <c r="H26" s="7" t="s">
        <v>18</v>
      </c>
      <c r="I26" s="13" t="s">
        <v>18</v>
      </c>
      <c r="J26" s="8" t="s">
        <v>19</v>
      </c>
      <c r="K26" s="8" t="s">
        <v>21</v>
      </c>
      <c r="L26" s="8" t="s">
        <v>22</v>
      </c>
      <c r="M26" s="8" t="s">
        <v>20</v>
      </c>
      <c r="N26" s="7" t="s">
        <v>18</v>
      </c>
      <c r="O26" s="13" t="s">
        <v>18</v>
      </c>
      <c r="P26" s="8" t="s">
        <v>19</v>
      </c>
      <c r="Q26" s="8" t="s">
        <v>21</v>
      </c>
      <c r="R26" s="8" t="s">
        <v>22</v>
      </c>
      <c r="S26" s="8" t="s">
        <v>20</v>
      </c>
      <c r="T26" s="7" t="s">
        <v>18</v>
      </c>
      <c r="U26" s="13" t="s">
        <v>18</v>
      </c>
      <c r="V26" s="8" t="s">
        <v>19</v>
      </c>
      <c r="W26" s="8" t="s">
        <v>21</v>
      </c>
      <c r="X26" s="8" t="s">
        <v>22</v>
      </c>
      <c r="Y26" s="8" t="s">
        <v>20</v>
      </c>
      <c r="Z26" s="7" t="s">
        <v>18</v>
      </c>
      <c r="AA26" s="13" t="s">
        <v>18</v>
      </c>
      <c r="AB26" s="8" t="s">
        <v>19</v>
      </c>
      <c r="AC26" s="8" t="s">
        <v>21</v>
      </c>
      <c r="AD26" s="8" t="s">
        <v>22</v>
      </c>
      <c r="AE26" s="9" t="s">
        <v>20</v>
      </c>
    </row>
    <row r="27" spans="1:32" x14ac:dyDescent="0.25">
      <c r="A27" t="s">
        <v>1</v>
      </c>
      <c r="B27" s="22">
        <v>183.078</v>
      </c>
      <c r="C27" s="14">
        <v>198.5625</v>
      </c>
      <c r="D27" s="11">
        <v>4411.6736179999998</v>
      </c>
      <c r="E27" s="12">
        <v>1170604</v>
      </c>
      <c r="F27" s="25">
        <f xml:space="preserve"> D27/E27</f>
        <v>3.7687156527741231E-3</v>
      </c>
      <c r="G27" s="11"/>
      <c r="H27" s="22">
        <v>1.891</v>
      </c>
      <c r="I27" s="14">
        <v>2.5</v>
      </c>
      <c r="J27" s="11">
        <v>67.091958000000005</v>
      </c>
      <c r="K27" s="12">
        <v>12230</v>
      </c>
      <c r="L27" s="25">
        <f xml:space="preserve"> J27/K27</f>
        <v>5.4858510220768602E-3</v>
      </c>
      <c r="M27" s="11"/>
      <c r="N27" s="22">
        <v>187.922</v>
      </c>
      <c r="O27" s="14">
        <v>160.640625</v>
      </c>
      <c r="P27" s="11"/>
      <c r="Q27" s="12"/>
      <c r="R27" s="11" t="e">
        <f xml:space="preserve"> P27/Q27</f>
        <v>#DIV/0!</v>
      </c>
      <c r="S27" s="11"/>
      <c r="T27" s="22">
        <v>175.5</v>
      </c>
      <c r="U27" s="14">
        <v>193.890625</v>
      </c>
      <c r="V27" s="11"/>
      <c r="W27" s="12"/>
      <c r="X27" s="11" t="e">
        <f xml:space="preserve"> V27/W27</f>
        <v>#DIV/0!</v>
      </c>
      <c r="Y27" s="11"/>
      <c r="Z27" s="10">
        <v>1.609375</v>
      </c>
      <c r="AA27" s="14">
        <v>1.46875</v>
      </c>
      <c r="AB27" s="11">
        <v>20.458960000000001</v>
      </c>
      <c r="AC27" s="12">
        <v>4044</v>
      </c>
      <c r="AD27" s="25">
        <f t="shared" ref="AD27:AD37" si="14" xml:space="preserve"> AB27/AC27</f>
        <v>5.0590900098911968E-3</v>
      </c>
      <c r="AE27" s="21"/>
    </row>
    <row r="28" spans="1:32" x14ac:dyDescent="0.25">
      <c r="A28" t="s">
        <v>4</v>
      </c>
      <c r="B28" s="23">
        <v>182.51599999999999</v>
      </c>
      <c r="C28" s="14">
        <v>148.89060000000001</v>
      </c>
      <c r="D28" s="11">
        <v>4534.9997789999998</v>
      </c>
      <c r="E28" s="12">
        <v>1170604</v>
      </c>
      <c r="F28" s="25">
        <f t="shared" ref="F28:F36" si="15" xml:space="preserve"> D28/E28</f>
        <v>3.8740682408397713E-3</v>
      </c>
      <c r="G28" s="11"/>
      <c r="H28" s="23">
        <v>2.5649999999999999</v>
      </c>
      <c r="I28" s="14">
        <v>2.484375</v>
      </c>
      <c r="J28" s="11">
        <v>17.411193000000001</v>
      </c>
      <c r="K28" s="12">
        <v>12230</v>
      </c>
      <c r="L28" s="25">
        <f>J28/ K28</f>
        <v>1.4236461978740802E-3</v>
      </c>
      <c r="M28" s="11"/>
      <c r="N28" s="23">
        <v>186.34399999999999</v>
      </c>
      <c r="O28" s="14">
        <v>159.609375</v>
      </c>
      <c r="P28" s="11"/>
      <c r="Q28" s="12"/>
      <c r="R28" s="11" t="e">
        <f t="shared" ref="R28:R37" si="16" xml:space="preserve"> P28/Q28</f>
        <v>#DIV/0!</v>
      </c>
      <c r="S28" s="11"/>
      <c r="T28" s="23">
        <v>205.68799999999999</v>
      </c>
      <c r="U28" s="14">
        <v>188.859375</v>
      </c>
      <c r="V28" s="11"/>
      <c r="W28" s="12"/>
      <c r="X28" s="11" t="e">
        <f t="shared" ref="X28:X37" si="17" xml:space="preserve"> V28/W28</f>
        <v>#DIV/0!</v>
      </c>
      <c r="Y28" s="11"/>
      <c r="Z28" s="10">
        <v>1.328125</v>
      </c>
      <c r="AA28" s="14">
        <v>1.578125</v>
      </c>
      <c r="AB28" s="11">
        <v>20.334875</v>
      </c>
      <c r="AC28" s="12">
        <v>4044</v>
      </c>
      <c r="AD28" s="25">
        <f t="shared" si="14"/>
        <v>5.0284062809099906E-3</v>
      </c>
      <c r="AE28" s="21"/>
    </row>
    <row r="29" spans="1:32" x14ac:dyDescent="0.25">
      <c r="A29" t="s">
        <v>5</v>
      </c>
      <c r="B29" s="23">
        <v>198.46899999999999</v>
      </c>
      <c r="C29" s="14">
        <v>181.40625</v>
      </c>
      <c r="D29" s="11"/>
      <c r="E29" s="12"/>
      <c r="F29" s="25" t="e">
        <f t="shared" si="15"/>
        <v>#DIV/0!</v>
      </c>
      <c r="G29" s="11"/>
      <c r="H29" s="23">
        <v>2.1560000000000001</v>
      </c>
      <c r="I29" s="14">
        <v>2.09375</v>
      </c>
      <c r="J29" s="11">
        <v>10.04387</v>
      </c>
      <c r="K29" s="12">
        <v>12230</v>
      </c>
      <c r="L29" s="25">
        <f xml:space="preserve"> J28/K29</f>
        <v>1.4236461978740802E-3</v>
      </c>
      <c r="M29" s="11"/>
      <c r="N29" s="23">
        <v>180.25</v>
      </c>
      <c r="O29" s="14">
        <v>158.375</v>
      </c>
      <c r="P29" s="11"/>
      <c r="Q29" s="12"/>
      <c r="R29" s="11" t="e">
        <f t="shared" si="16"/>
        <v>#DIV/0!</v>
      </c>
      <c r="S29" s="11"/>
      <c r="T29" s="23">
        <v>143.047</v>
      </c>
      <c r="U29" s="14">
        <v>183.109375</v>
      </c>
      <c r="V29" s="11"/>
      <c r="W29" s="12"/>
      <c r="X29" s="11" t="e">
        <f t="shared" si="17"/>
        <v>#DIV/0!</v>
      </c>
      <c r="Y29" s="11"/>
      <c r="Z29" s="10">
        <v>1.328125</v>
      </c>
      <c r="AA29" s="14">
        <v>1.28125</v>
      </c>
      <c r="AB29" s="11">
        <v>16.144935</v>
      </c>
      <c r="AC29" s="12">
        <v>4044</v>
      </c>
      <c r="AD29" s="25">
        <f t="shared" si="14"/>
        <v>3.99231824925816E-3</v>
      </c>
      <c r="AE29" s="21"/>
    </row>
    <row r="30" spans="1:32" x14ac:dyDescent="0.25">
      <c r="A30" t="s">
        <v>6</v>
      </c>
      <c r="B30" s="23">
        <v>177.90600000000001</v>
      </c>
      <c r="C30" s="14">
        <v>199.5625</v>
      </c>
      <c r="D30" s="11"/>
      <c r="E30" s="12"/>
      <c r="F30" s="25" t="e">
        <f t="shared" si="15"/>
        <v>#DIV/0!</v>
      </c>
      <c r="G30" s="11"/>
      <c r="H30" s="23">
        <v>2.0470000000000002</v>
      </c>
      <c r="I30" s="14">
        <v>2.078125</v>
      </c>
      <c r="J30" s="11"/>
      <c r="K30" s="12">
        <v>12230</v>
      </c>
      <c r="L30" s="25">
        <f t="shared" ref="L30:L37" si="18" xml:space="preserve"> J30/K30</f>
        <v>0</v>
      </c>
      <c r="M30" s="11"/>
      <c r="N30" s="23">
        <v>127.23399999999999</v>
      </c>
      <c r="O30" s="14">
        <v>157.28125</v>
      </c>
      <c r="P30" s="11"/>
      <c r="Q30" s="12"/>
      <c r="R30" s="11" t="e">
        <f t="shared" si="16"/>
        <v>#DIV/0!</v>
      </c>
      <c r="S30" s="11"/>
      <c r="T30" s="23">
        <v>133.578</v>
      </c>
      <c r="U30" s="14">
        <v>184.4375</v>
      </c>
      <c r="V30" s="11"/>
      <c r="W30" s="12"/>
      <c r="X30" s="11" t="e">
        <f t="shared" si="17"/>
        <v>#DIV/0!</v>
      </c>
      <c r="Y30" s="11"/>
      <c r="Z30" s="10">
        <v>1.328125</v>
      </c>
      <c r="AA30" s="14">
        <v>1.28125</v>
      </c>
      <c r="AB30" s="11">
        <v>16.122743</v>
      </c>
      <c r="AC30" s="12">
        <v>4044</v>
      </c>
      <c r="AD30" s="25">
        <f t="shared" si="14"/>
        <v>3.9868306132542037E-3</v>
      </c>
      <c r="AE30" s="21"/>
    </row>
    <row r="31" spans="1:32" x14ac:dyDescent="0.25">
      <c r="A31" t="s">
        <v>7</v>
      </c>
      <c r="B31" s="23">
        <v>137.35900000000001</v>
      </c>
      <c r="C31" s="14">
        <v>195.703</v>
      </c>
      <c r="D31" s="11"/>
      <c r="E31" s="12"/>
      <c r="F31" s="25" t="e">
        <f t="shared" si="15"/>
        <v>#DIV/0!</v>
      </c>
      <c r="G31" s="11"/>
      <c r="H31" s="23">
        <v>2.1720000000000002</v>
      </c>
      <c r="I31" s="14">
        <v>2.09375</v>
      </c>
      <c r="K31" s="12">
        <v>12230</v>
      </c>
      <c r="L31" s="25">
        <f xml:space="preserve"> J29/K31</f>
        <v>8.2124856909239572E-4</v>
      </c>
      <c r="M31" s="11"/>
      <c r="N31" s="23">
        <v>118.46899999999999</v>
      </c>
      <c r="O31" s="14">
        <v>178.75</v>
      </c>
      <c r="P31" s="11"/>
      <c r="Q31" s="12"/>
      <c r="R31" s="11" t="e">
        <f t="shared" si="16"/>
        <v>#DIV/0!</v>
      </c>
      <c r="S31" s="11"/>
      <c r="T31" s="23">
        <v>129</v>
      </c>
      <c r="U31" s="14">
        <v>161.96875</v>
      </c>
      <c r="V31" s="11"/>
      <c r="W31" s="12"/>
      <c r="X31" s="11" t="e">
        <f t="shared" si="17"/>
        <v>#DIV/0!</v>
      </c>
      <c r="Y31" s="11"/>
      <c r="Z31" s="10">
        <v>1.640625</v>
      </c>
      <c r="AA31" s="14">
        <v>1.5</v>
      </c>
      <c r="AB31" s="11">
        <v>16.264531000000002</v>
      </c>
      <c r="AC31" s="12">
        <v>4044</v>
      </c>
      <c r="AD31" s="25">
        <f t="shared" si="14"/>
        <v>4.0218919386745804E-3</v>
      </c>
      <c r="AE31" s="21"/>
    </row>
    <row r="32" spans="1:32" x14ac:dyDescent="0.25">
      <c r="A32" t="s">
        <v>8</v>
      </c>
      <c r="B32" s="23">
        <v>187.15600000000001</v>
      </c>
      <c r="C32" s="14">
        <v>195.60900000000001</v>
      </c>
      <c r="D32" s="11"/>
      <c r="E32" s="12"/>
      <c r="F32" s="25" t="e">
        <f t="shared" si="15"/>
        <v>#DIV/0!</v>
      </c>
      <c r="G32" s="11"/>
      <c r="H32" s="23">
        <v>2</v>
      </c>
      <c r="I32" s="14">
        <v>1.90625</v>
      </c>
      <c r="J32" s="11"/>
      <c r="K32" s="12">
        <v>12230</v>
      </c>
      <c r="L32" s="25">
        <f t="shared" si="18"/>
        <v>0</v>
      </c>
      <c r="M32" s="11"/>
      <c r="N32" s="23">
        <v>149.56299999999999</v>
      </c>
      <c r="O32" s="14">
        <v>168.609375</v>
      </c>
      <c r="P32" s="11"/>
      <c r="Q32" s="12"/>
      <c r="R32" s="11" t="e">
        <f t="shared" si="16"/>
        <v>#DIV/0!</v>
      </c>
      <c r="S32" s="11"/>
      <c r="T32" s="23">
        <v>155.14099999999999</v>
      </c>
      <c r="U32" s="14">
        <v>178.9375</v>
      </c>
      <c r="V32" s="11"/>
      <c r="W32" s="12"/>
      <c r="X32" s="11" t="e">
        <f t="shared" si="17"/>
        <v>#DIV/0!</v>
      </c>
      <c r="Y32" s="11"/>
      <c r="Z32" s="10">
        <v>1.421875</v>
      </c>
      <c r="AA32" s="14">
        <v>1.2032</v>
      </c>
      <c r="AB32" s="11">
        <v>16.418928999999999</v>
      </c>
      <c r="AC32" s="12">
        <v>4044</v>
      </c>
      <c r="AD32" s="25">
        <f t="shared" si="14"/>
        <v>4.0600714638971309E-3</v>
      </c>
      <c r="AE32" s="21"/>
    </row>
    <row r="33" spans="1:42" x14ac:dyDescent="0.25">
      <c r="A33" t="s">
        <v>9</v>
      </c>
      <c r="B33" s="23">
        <v>246.56</v>
      </c>
      <c r="C33" s="14">
        <v>199.125</v>
      </c>
      <c r="D33" s="11"/>
      <c r="E33" s="12"/>
      <c r="F33" s="25" t="e">
        <f t="shared" si="15"/>
        <v>#DIV/0!</v>
      </c>
      <c r="G33" s="11"/>
      <c r="H33" s="23">
        <v>1.609</v>
      </c>
      <c r="I33" s="14">
        <v>2.046875</v>
      </c>
      <c r="J33" s="11"/>
      <c r="K33" s="12">
        <v>12230</v>
      </c>
      <c r="L33" s="25">
        <f t="shared" si="18"/>
        <v>0</v>
      </c>
      <c r="M33" s="11"/>
      <c r="N33" s="23">
        <v>113.361</v>
      </c>
      <c r="O33" s="14">
        <v>181.640625</v>
      </c>
      <c r="P33" s="11"/>
      <c r="Q33" s="12"/>
      <c r="R33" s="11" t="e">
        <f t="shared" si="16"/>
        <v>#DIV/0!</v>
      </c>
      <c r="S33" s="11"/>
      <c r="T33" s="23">
        <v>166.625</v>
      </c>
      <c r="U33" s="14">
        <v>176.703125</v>
      </c>
      <c r="V33" s="11"/>
      <c r="W33" s="12"/>
      <c r="X33" s="11" t="e">
        <f t="shared" si="17"/>
        <v>#DIV/0!</v>
      </c>
      <c r="Y33" s="11"/>
      <c r="Z33" s="10">
        <v>1.46875</v>
      </c>
      <c r="AA33" s="14">
        <v>1.140625</v>
      </c>
      <c r="AB33" s="11">
        <v>16.049195000000001</v>
      </c>
      <c r="AC33" s="12">
        <v>4044</v>
      </c>
      <c r="AD33" s="25">
        <f t="shared" si="14"/>
        <v>3.9686436696340262E-3</v>
      </c>
      <c r="AE33" s="21"/>
      <c r="AJ33" s="46" t="s">
        <v>45</v>
      </c>
      <c r="AK33" s="46"/>
    </row>
    <row r="34" spans="1:42" x14ac:dyDescent="0.25">
      <c r="A34" t="s">
        <v>10</v>
      </c>
      <c r="B34" s="23">
        <v>272.34300000000002</v>
      </c>
      <c r="C34" s="14">
        <v>200.04679999999999</v>
      </c>
      <c r="D34" s="11"/>
      <c r="E34" s="12"/>
      <c r="F34" s="25" t="e">
        <f t="shared" si="15"/>
        <v>#DIV/0!</v>
      </c>
      <c r="G34" s="11"/>
      <c r="H34" s="23">
        <v>2.516</v>
      </c>
      <c r="I34" s="14">
        <v>2.75</v>
      </c>
      <c r="J34" s="11"/>
      <c r="K34" s="12">
        <v>12230</v>
      </c>
      <c r="L34" s="25">
        <f t="shared" si="18"/>
        <v>0</v>
      </c>
      <c r="M34" s="11"/>
      <c r="N34" s="23">
        <v>151.828</v>
      </c>
      <c r="O34" s="14">
        <v>159.171875</v>
      </c>
      <c r="P34" s="11"/>
      <c r="Q34" s="12"/>
      <c r="R34" s="11" t="e">
        <f t="shared" si="16"/>
        <v>#DIV/0!</v>
      </c>
      <c r="S34" s="11"/>
      <c r="T34" s="23">
        <v>148.203</v>
      </c>
      <c r="U34" s="14">
        <v>177.015625</v>
      </c>
      <c r="V34" s="11"/>
      <c r="W34" s="12"/>
      <c r="X34" s="11" t="e">
        <f t="shared" si="17"/>
        <v>#DIV/0!</v>
      </c>
      <c r="Y34" s="11"/>
      <c r="Z34" s="10">
        <v>1.484375</v>
      </c>
      <c r="AA34" s="14">
        <v>1.4375</v>
      </c>
      <c r="AB34" s="11">
        <v>17.185749999999999</v>
      </c>
      <c r="AC34" s="12">
        <v>4044</v>
      </c>
      <c r="AD34" s="25">
        <f t="shared" si="14"/>
        <v>4.2496909000989116E-3</v>
      </c>
      <c r="AE34" s="21"/>
      <c r="AK34" s="35"/>
      <c r="AL34" s="34" t="s">
        <v>28</v>
      </c>
      <c r="AM34" s="34" t="s">
        <v>29</v>
      </c>
      <c r="AN34" s="34" t="s">
        <v>30</v>
      </c>
      <c r="AO34" s="34" t="s">
        <v>31</v>
      </c>
      <c r="AP34" s="34" t="s">
        <v>32</v>
      </c>
    </row>
    <row r="35" spans="1:42" x14ac:dyDescent="0.25">
      <c r="A35" t="s">
        <v>11</v>
      </c>
      <c r="B35" s="23">
        <v>232.453</v>
      </c>
      <c r="C35" s="14">
        <v>196.96875</v>
      </c>
      <c r="D35" s="11"/>
      <c r="E35" s="12"/>
      <c r="F35" s="25" t="e">
        <f t="shared" si="15"/>
        <v>#DIV/0!</v>
      </c>
      <c r="G35" s="11"/>
      <c r="H35" s="23">
        <v>1.9059999999999999</v>
      </c>
      <c r="I35" s="14">
        <v>2.0625</v>
      </c>
      <c r="J35" s="11"/>
      <c r="K35" s="12">
        <v>12230</v>
      </c>
      <c r="L35" s="25">
        <f t="shared" si="18"/>
        <v>0</v>
      </c>
      <c r="M35" s="11"/>
      <c r="N35" s="23">
        <v>159.59399999999999</v>
      </c>
      <c r="O35" s="14">
        <v>158.203125</v>
      </c>
      <c r="P35" s="11"/>
      <c r="Q35" s="12"/>
      <c r="R35" s="11" t="e">
        <f t="shared" si="16"/>
        <v>#DIV/0!</v>
      </c>
      <c r="S35" s="11"/>
      <c r="T35" s="23">
        <v>161.35900000000001</v>
      </c>
      <c r="U35" s="14">
        <v>172.140625</v>
      </c>
      <c r="V35" s="11"/>
      <c r="W35" s="12"/>
      <c r="X35" s="11" t="e">
        <f t="shared" si="17"/>
        <v>#DIV/0!</v>
      </c>
      <c r="Y35" s="11"/>
      <c r="Z35" s="10">
        <v>1.5769</v>
      </c>
      <c r="AA35" s="14">
        <v>1.421875</v>
      </c>
      <c r="AB35" s="11">
        <v>15.338736000000001</v>
      </c>
      <c r="AC35" s="12">
        <v>4044</v>
      </c>
      <c r="AD35" s="25">
        <f t="shared" si="14"/>
        <v>3.7929614243323445E-3</v>
      </c>
      <c r="AE35" s="21"/>
      <c r="AK35" s="36" t="s">
        <v>26</v>
      </c>
      <c r="AL35" s="20">
        <f>G16</f>
        <v>3020.3759405000001</v>
      </c>
      <c r="AM35" s="20">
        <f>M16</f>
        <v>32.999100750000004</v>
      </c>
      <c r="AN35" s="20">
        <f>S16</f>
        <v>3036.3317489999999</v>
      </c>
      <c r="AO35" s="20">
        <f>Y16</f>
        <v>3262.6326497500004</v>
      </c>
      <c r="AP35" s="20">
        <f>AE16</f>
        <v>105.94789174999998</v>
      </c>
    </row>
    <row r="36" spans="1:42" x14ac:dyDescent="0.25">
      <c r="A36" t="s">
        <v>12</v>
      </c>
      <c r="B36" s="23">
        <v>161.34399999999999</v>
      </c>
      <c r="C36" s="14">
        <v>185.75</v>
      </c>
      <c r="D36" s="11"/>
      <c r="E36" s="12"/>
      <c r="F36" s="25" t="e">
        <f t="shared" si="15"/>
        <v>#DIV/0!</v>
      </c>
      <c r="G36" s="11"/>
      <c r="H36" s="23">
        <v>2.0310000000000001</v>
      </c>
      <c r="I36" s="14">
        <v>2.03125</v>
      </c>
      <c r="J36" s="11"/>
      <c r="K36" s="12">
        <v>12230</v>
      </c>
      <c r="L36" s="25">
        <f t="shared" si="18"/>
        <v>0</v>
      </c>
      <c r="M36" s="11"/>
      <c r="N36" s="23">
        <v>162.547</v>
      </c>
      <c r="O36" s="14">
        <v>158.234375</v>
      </c>
      <c r="P36" s="11"/>
      <c r="Q36" s="12"/>
      <c r="R36" s="11" t="e">
        <f t="shared" si="16"/>
        <v>#DIV/0!</v>
      </c>
      <c r="S36" s="11"/>
      <c r="T36" s="23">
        <v>155.203</v>
      </c>
      <c r="U36" s="14">
        <v>176.625</v>
      </c>
      <c r="V36" s="11"/>
      <c r="W36" s="12"/>
      <c r="X36" s="11" t="e">
        <f t="shared" si="17"/>
        <v>#DIV/0!</v>
      </c>
      <c r="Y36" s="11"/>
      <c r="Z36" s="10">
        <v>1.4540999999999999</v>
      </c>
      <c r="AA36" s="14">
        <v>1.484375</v>
      </c>
      <c r="AB36" s="11">
        <v>16.108620999999999</v>
      </c>
      <c r="AC36" s="12">
        <v>4044</v>
      </c>
      <c r="AD36" s="25">
        <f t="shared" si="14"/>
        <v>3.9833385262116718E-3</v>
      </c>
      <c r="AE36" s="21"/>
      <c r="AK36" s="36" t="s">
        <v>37</v>
      </c>
      <c r="AL36" s="20">
        <f>G37</f>
        <v>4664.0631359999998</v>
      </c>
      <c r="AM36" s="20">
        <f>M37</f>
        <v>19.473661750000002</v>
      </c>
      <c r="AN36" s="20" t="e">
        <f>S37</f>
        <v>#NUM!</v>
      </c>
      <c r="AO36" s="20" t="e">
        <f>Y37</f>
        <v>#NUM!</v>
      </c>
      <c r="AP36" s="20">
        <f>AE37</f>
        <v>17.65028925</v>
      </c>
    </row>
    <row r="37" spans="1:42" x14ac:dyDescent="0.25">
      <c r="A37" t="s">
        <v>16</v>
      </c>
      <c r="B37" s="24">
        <f>MEDIAN(B27:B36)</f>
        <v>185.11700000000002</v>
      </c>
      <c r="C37" s="17">
        <f>MEDIAN(C27:C36)</f>
        <v>196.33587499999999</v>
      </c>
      <c r="D37" s="2">
        <f t="shared" ref="D37" si="19">MEDIAN(D27:D36)</f>
        <v>4473.3366984999993</v>
      </c>
      <c r="E37" s="16"/>
      <c r="F37" s="26" t="e">
        <f xml:space="preserve"> D37/E37</f>
        <v>#DIV/0!</v>
      </c>
      <c r="G37" s="2">
        <f>SUM(AVERAGE(B37:C37),D37)</f>
        <v>4664.0631359999998</v>
      </c>
      <c r="H37" s="15">
        <f>MEDIAN(H27:H36)</f>
        <v>2.0390000000000001</v>
      </c>
      <c r="I37" s="17">
        <f>MEDIAN(I27:I36)</f>
        <v>2.0859375</v>
      </c>
      <c r="J37" s="2">
        <f t="shared" ref="J37" si="20">MEDIAN(J27:J36)</f>
        <v>17.411193000000001</v>
      </c>
      <c r="K37" s="12">
        <v>12230</v>
      </c>
      <c r="L37" s="26">
        <f t="shared" si="18"/>
        <v>1.4236461978740802E-3</v>
      </c>
      <c r="M37" s="2">
        <f t="shared" ref="M37" si="21">SUM(AVERAGE(H37:I37),J37)</f>
        <v>19.473661750000002</v>
      </c>
      <c r="N37" s="15">
        <f>MEDIAN(N27:N36)</f>
        <v>155.71100000000001</v>
      </c>
      <c r="O37" s="17">
        <f>MEDIAN(O27:O36)</f>
        <v>159.390625</v>
      </c>
      <c r="P37" s="2" t="e">
        <f t="shared" ref="P37" si="22">MEDIAN(P27:P36)</f>
        <v>#NUM!</v>
      </c>
      <c r="Q37" s="16"/>
      <c r="R37" s="2" t="e">
        <f t="shared" si="16"/>
        <v>#NUM!</v>
      </c>
      <c r="S37" s="2" t="e">
        <f t="shared" ref="S37" si="23">SUM(AVERAGE(N37:O37),P37)</f>
        <v>#NUM!</v>
      </c>
      <c r="T37" s="15">
        <f>MEDIAN(T27:T36)</f>
        <v>155.172</v>
      </c>
      <c r="U37" s="17">
        <f>MEDIAN(U27:U36)</f>
        <v>177.9765625</v>
      </c>
      <c r="V37" s="2" t="e">
        <f t="shared" ref="V37" si="24">MEDIAN(V27:V36)</f>
        <v>#NUM!</v>
      </c>
      <c r="W37" s="16"/>
      <c r="X37" s="2" t="e">
        <f t="shared" si="17"/>
        <v>#NUM!</v>
      </c>
      <c r="Y37" s="2" t="e">
        <f t="shared" ref="Y37" si="25">SUM(AVERAGE(T37:U37),V37)</f>
        <v>#NUM!</v>
      </c>
      <c r="Z37" s="15">
        <f>MEDIAN(Z27:Z36)</f>
        <v>1.461425</v>
      </c>
      <c r="AA37" s="17">
        <f>MEDIAN(AA27:AA36)</f>
        <v>1.4296875</v>
      </c>
      <c r="AB37" s="2">
        <f t="shared" ref="AB37" si="26">MEDIAN(AB27:AB36)</f>
        <v>16.204733000000001</v>
      </c>
      <c r="AC37" s="16">
        <v>4044</v>
      </c>
      <c r="AD37" s="26">
        <f t="shared" si="14"/>
        <v>4.0071050939663698E-3</v>
      </c>
      <c r="AE37" s="1">
        <f t="shared" ref="AE37" si="27">SUM(AVERAGE(Z37:AA37),AB37)</f>
        <v>17.65028925</v>
      </c>
      <c r="AK37" s="36" t="s">
        <v>38</v>
      </c>
      <c r="AL37" s="20">
        <f>G58</f>
        <v>115.0844785</v>
      </c>
      <c r="AM37" s="20">
        <f>M58</f>
        <v>167.9608255</v>
      </c>
      <c r="AN37" s="20">
        <f>S58</f>
        <v>208.00472300000001</v>
      </c>
      <c r="AO37" s="20">
        <f>Y58</f>
        <v>207.93688125</v>
      </c>
      <c r="AP37" s="20" t="e">
        <f>AE58</f>
        <v>#NUM!</v>
      </c>
    </row>
    <row r="38" spans="1:42" x14ac:dyDescent="0.25">
      <c r="AK38" s="36" t="s">
        <v>39</v>
      </c>
      <c r="AL38" s="20">
        <f>G79</f>
        <v>81.250485499999996</v>
      </c>
      <c r="AM38" s="20">
        <f>M79</f>
        <v>168.88119749999998</v>
      </c>
      <c r="AN38" s="20">
        <f>S79</f>
        <v>72.991388499999999</v>
      </c>
      <c r="AO38" s="20">
        <f>Y79</f>
        <v>120.36000675</v>
      </c>
      <c r="AP38" s="20" t="e">
        <f>AE79</f>
        <v>#NUM!</v>
      </c>
    </row>
    <row r="43" spans="1:42" ht="18.75" x14ac:dyDescent="0.3">
      <c r="A43" s="41" t="s">
        <v>42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5" spans="1:42" x14ac:dyDescent="0.25">
      <c r="B45" s="43" t="s">
        <v>0</v>
      </c>
      <c r="C45" s="44"/>
      <c r="D45" s="44"/>
      <c r="E45" s="44"/>
      <c r="F45" s="44"/>
      <c r="G45" s="44"/>
      <c r="H45" s="43" t="s">
        <v>13</v>
      </c>
      <c r="I45" s="44"/>
      <c r="J45" s="44"/>
      <c r="K45" s="44"/>
      <c r="L45" s="44"/>
      <c r="M45" s="44"/>
      <c r="N45" s="43" t="s">
        <v>14</v>
      </c>
      <c r="O45" s="44"/>
      <c r="P45" s="44"/>
      <c r="Q45" s="44"/>
      <c r="R45" s="44"/>
      <c r="S45" s="44"/>
      <c r="T45" s="43" t="s">
        <v>15</v>
      </c>
      <c r="U45" s="44"/>
      <c r="V45" s="44"/>
      <c r="W45" s="44"/>
      <c r="X45" s="44"/>
      <c r="Y45" s="44"/>
      <c r="Z45" s="45" t="s">
        <v>17</v>
      </c>
      <c r="AA45" s="45"/>
      <c r="AB45" s="45"/>
      <c r="AC45" s="45"/>
      <c r="AD45" s="45"/>
      <c r="AE45" s="45"/>
      <c r="AF45" s="45"/>
    </row>
    <row r="46" spans="1:42" x14ac:dyDescent="0.25">
      <c r="B46" s="37" t="s">
        <v>2</v>
      </c>
      <c r="C46" s="18" t="s">
        <v>3</v>
      </c>
      <c r="D46" s="19"/>
      <c r="E46" s="19"/>
      <c r="F46" s="19"/>
      <c r="G46" s="19"/>
      <c r="H46" s="37" t="s">
        <v>2</v>
      </c>
      <c r="I46" s="18" t="s">
        <v>3</v>
      </c>
      <c r="J46" s="19"/>
      <c r="K46" s="19"/>
      <c r="L46" s="19"/>
      <c r="M46" s="19"/>
      <c r="N46" s="37" t="s">
        <v>2</v>
      </c>
      <c r="O46" s="18" t="s">
        <v>3</v>
      </c>
      <c r="P46" s="19"/>
      <c r="Q46" s="19"/>
      <c r="R46" s="19"/>
      <c r="S46" s="19"/>
      <c r="T46" s="37" t="s">
        <v>2</v>
      </c>
      <c r="U46" s="18" t="s">
        <v>3</v>
      </c>
      <c r="V46" s="19"/>
      <c r="W46" s="19"/>
      <c r="X46" s="19"/>
      <c r="Y46" s="19"/>
      <c r="Z46" s="37" t="s">
        <v>2</v>
      </c>
      <c r="AA46" s="18" t="s">
        <v>3</v>
      </c>
      <c r="AB46" s="19"/>
      <c r="AC46" s="19"/>
      <c r="AD46" s="19"/>
      <c r="AE46" s="19"/>
      <c r="AF46" s="19"/>
    </row>
    <row r="47" spans="1:42" ht="15.75" thickBot="1" x14ac:dyDescent="0.3">
      <c r="A47" s="6"/>
      <c r="B47" s="7" t="s">
        <v>18</v>
      </c>
      <c r="C47" s="13" t="s">
        <v>18</v>
      </c>
      <c r="D47" s="8" t="s">
        <v>19</v>
      </c>
      <c r="E47" s="8" t="s">
        <v>21</v>
      </c>
      <c r="F47" s="8" t="s">
        <v>22</v>
      </c>
      <c r="G47" s="8" t="s">
        <v>20</v>
      </c>
      <c r="H47" s="7" t="s">
        <v>18</v>
      </c>
      <c r="I47" s="13" t="s">
        <v>18</v>
      </c>
      <c r="J47" s="8" t="s">
        <v>19</v>
      </c>
      <c r="K47" s="8" t="s">
        <v>21</v>
      </c>
      <c r="L47" s="8" t="s">
        <v>22</v>
      </c>
      <c r="M47" s="8" t="s">
        <v>20</v>
      </c>
      <c r="N47" s="7" t="s">
        <v>18</v>
      </c>
      <c r="O47" s="13" t="s">
        <v>18</v>
      </c>
      <c r="P47" s="8" t="s">
        <v>19</v>
      </c>
      <c r="Q47" s="8" t="s">
        <v>21</v>
      </c>
      <c r="R47" s="8" t="s">
        <v>22</v>
      </c>
      <c r="S47" s="8" t="s">
        <v>20</v>
      </c>
      <c r="T47" s="7" t="s">
        <v>18</v>
      </c>
      <c r="U47" s="13" t="s">
        <v>18</v>
      </c>
      <c r="V47" s="8" t="s">
        <v>19</v>
      </c>
      <c r="W47" s="8" t="s">
        <v>21</v>
      </c>
      <c r="X47" s="8" t="s">
        <v>22</v>
      </c>
      <c r="Y47" s="8" t="s">
        <v>20</v>
      </c>
      <c r="Z47" s="7" t="s">
        <v>18</v>
      </c>
      <c r="AA47" s="13" t="s">
        <v>18</v>
      </c>
      <c r="AB47" s="8" t="s">
        <v>19</v>
      </c>
      <c r="AC47" s="8" t="s">
        <v>21</v>
      </c>
      <c r="AD47" s="8" t="s">
        <v>22</v>
      </c>
      <c r="AE47" s="9" t="s">
        <v>20</v>
      </c>
    </row>
    <row r="48" spans="1:42" x14ac:dyDescent="0.25">
      <c r="A48" t="s">
        <v>1</v>
      </c>
      <c r="B48" s="22">
        <v>19.140625</v>
      </c>
      <c r="C48" s="14">
        <v>18.734375</v>
      </c>
      <c r="D48" s="11">
        <v>87.095686000000001</v>
      </c>
      <c r="E48" s="12">
        <v>17809</v>
      </c>
      <c r="F48" s="25">
        <f>D48/ E48</f>
        <v>4.8905433207928574E-3</v>
      </c>
      <c r="G48" s="11"/>
      <c r="H48" s="22">
        <v>1.765625</v>
      </c>
      <c r="I48" s="14">
        <v>1.890625</v>
      </c>
      <c r="J48" s="11">
        <v>165.32505800000001</v>
      </c>
      <c r="K48" s="12">
        <v>43</v>
      </c>
      <c r="L48" s="25">
        <f>J48/ K48</f>
        <v>3.8447687906976746</v>
      </c>
      <c r="M48" s="11"/>
      <c r="N48" s="22">
        <v>3.46875</v>
      </c>
      <c r="O48" s="14">
        <v>3.078125</v>
      </c>
      <c r="P48" s="11">
        <v>205.22267400000001</v>
      </c>
      <c r="Q48" s="12">
        <v>16176</v>
      </c>
      <c r="R48" s="25">
        <f>P48/ Q48</f>
        <v>1.2686861646884274E-2</v>
      </c>
      <c r="S48" s="11"/>
      <c r="T48" s="22">
        <v>34.96875</v>
      </c>
      <c r="U48" s="14">
        <v>34.8125</v>
      </c>
      <c r="V48" s="11">
        <v>167.89306999999999</v>
      </c>
      <c r="W48" s="12">
        <v>16194</v>
      </c>
      <c r="X48" s="25">
        <f xml:space="preserve"> V48/W48</f>
        <v>1.0367609608496973E-2</v>
      </c>
      <c r="Y48" s="11"/>
      <c r="Z48" s="10"/>
      <c r="AA48" s="14"/>
      <c r="AB48" s="11"/>
      <c r="AC48" s="12"/>
      <c r="AD48" s="25" t="e">
        <f t="shared" ref="AD48:AD58" si="28" xml:space="preserve"> AB48/AC48</f>
        <v>#DIV/0!</v>
      </c>
      <c r="AE48" s="21"/>
    </row>
    <row r="49" spans="1:32" x14ac:dyDescent="0.25">
      <c r="A49" t="s">
        <v>4</v>
      </c>
      <c r="B49" s="23">
        <v>19.5</v>
      </c>
      <c r="C49" s="14">
        <v>20.109375</v>
      </c>
      <c r="D49" s="11">
        <v>104.82327100000001</v>
      </c>
      <c r="E49" s="12">
        <v>17809</v>
      </c>
      <c r="F49" s="25">
        <f t="shared" ref="F49:F56" si="29" xml:space="preserve"> D49/E49</f>
        <v>5.8859717558537817E-3</v>
      </c>
      <c r="G49" s="11"/>
      <c r="H49" s="23">
        <v>1.796875</v>
      </c>
      <c r="I49" s="14">
        <v>1.953125</v>
      </c>
      <c r="J49" s="11">
        <v>166.94034300000001</v>
      </c>
      <c r="K49" s="12">
        <v>43</v>
      </c>
      <c r="L49" s="25">
        <f t="shared" ref="L49:L58" si="30" xml:space="preserve"> J49/K49</f>
        <v>3.8823335581395351</v>
      </c>
      <c r="M49" s="11"/>
      <c r="N49" s="23">
        <v>3.84375</v>
      </c>
      <c r="O49" s="14">
        <v>3.78125</v>
      </c>
      <c r="P49" s="11">
        <v>203.11489700000001</v>
      </c>
      <c r="Q49" s="12">
        <v>16176</v>
      </c>
      <c r="R49" s="25">
        <f t="shared" ref="R49:R58" si="31" xml:space="preserve"> P49/Q49</f>
        <v>1.2556558914441148E-2</v>
      </c>
      <c r="S49" s="11"/>
      <c r="T49" s="23">
        <v>36.140625</v>
      </c>
      <c r="U49" s="14">
        <v>33.671875</v>
      </c>
      <c r="V49" s="11">
        <v>178.37913</v>
      </c>
      <c r="W49" s="12">
        <v>16194</v>
      </c>
      <c r="X49" s="25">
        <f t="shared" ref="X49:X58" si="32" xml:space="preserve"> V49/W49</f>
        <v>1.10151370878103E-2</v>
      </c>
      <c r="Y49" s="11"/>
      <c r="Z49" s="10"/>
      <c r="AA49" s="14"/>
      <c r="AB49" s="11"/>
      <c r="AC49" s="12"/>
      <c r="AD49" s="25" t="e">
        <f t="shared" si="28"/>
        <v>#DIV/0!</v>
      </c>
      <c r="AE49" s="21"/>
    </row>
    <row r="50" spans="1:32" x14ac:dyDescent="0.25">
      <c r="A50" t="s">
        <v>5</v>
      </c>
      <c r="B50" s="23">
        <v>18.859375</v>
      </c>
      <c r="C50" s="14">
        <v>19.109375</v>
      </c>
      <c r="D50" s="11"/>
      <c r="E50" s="12">
        <v>17809</v>
      </c>
      <c r="F50" s="25">
        <f t="shared" si="29"/>
        <v>0</v>
      </c>
      <c r="G50" s="11"/>
      <c r="H50" s="23">
        <v>2</v>
      </c>
      <c r="I50" s="14">
        <v>1.828125</v>
      </c>
      <c r="J50" s="11"/>
      <c r="K50" s="12">
        <v>43</v>
      </c>
      <c r="L50" s="25">
        <f t="shared" si="30"/>
        <v>0</v>
      </c>
      <c r="M50" s="11"/>
      <c r="N50" s="23">
        <v>3.96875</v>
      </c>
      <c r="O50" s="14">
        <v>4.109375</v>
      </c>
      <c r="P50" s="11"/>
      <c r="Q50" s="12">
        <v>16176</v>
      </c>
      <c r="R50" s="25">
        <f t="shared" si="31"/>
        <v>0</v>
      </c>
      <c r="S50" s="11"/>
      <c r="T50" s="23">
        <v>36.453125</v>
      </c>
      <c r="U50" s="14">
        <v>34.390625</v>
      </c>
      <c r="V50" s="11"/>
      <c r="W50" s="12">
        <v>16194</v>
      </c>
      <c r="X50" s="25">
        <f t="shared" si="32"/>
        <v>0</v>
      </c>
      <c r="Y50" s="11"/>
      <c r="Z50" s="10"/>
      <c r="AA50" s="14"/>
      <c r="AB50" s="11"/>
      <c r="AC50" s="12"/>
      <c r="AD50" s="25" t="e">
        <f t="shared" si="28"/>
        <v>#DIV/0!</v>
      </c>
      <c r="AE50" s="21"/>
    </row>
    <row r="51" spans="1:32" x14ac:dyDescent="0.25">
      <c r="A51" t="s">
        <v>6</v>
      </c>
      <c r="B51" s="23">
        <v>19.03125</v>
      </c>
      <c r="C51" s="14">
        <v>19.328125</v>
      </c>
      <c r="D51" s="11"/>
      <c r="E51" s="12">
        <v>17809</v>
      </c>
      <c r="F51" s="25">
        <f t="shared" si="29"/>
        <v>0</v>
      </c>
      <c r="G51" s="11"/>
      <c r="H51" s="23">
        <v>1.84375</v>
      </c>
      <c r="I51" s="14">
        <v>1.84375</v>
      </c>
      <c r="J51" s="11"/>
      <c r="K51" s="12">
        <v>43</v>
      </c>
      <c r="L51" s="25">
        <f t="shared" si="30"/>
        <v>0</v>
      </c>
      <c r="M51" s="11"/>
      <c r="N51" s="23">
        <v>4.078125</v>
      </c>
      <c r="O51" s="14">
        <v>3.171875</v>
      </c>
      <c r="P51" s="11"/>
      <c r="Q51" s="12">
        <v>16176</v>
      </c>
      <c r="R51" s="25">
        <f t="shared" si="31"/>
        <v>0</v>
      </c>
      <c r="S51" s="11"/>
      <c r="T51" s="23">
        <v>35.125</v>
      </c>
      <c r="U51" s="14">
        <v>35.140625</v>
      </c>
      <c r="V51" s="11"/>
      <c r="W51" s="12">
        <v>16194</v>
      </c>
      <c r="X51" s="25">
        <f t="shared" si="32"/>
        <v>0</v>
      </c>
      <c r="Y51" s="11"/>
      <c r="Z51" s="10"/>
      <c r="AA51" s="14"/>
      <c r="AB51" s="11"/>
      <c r="AC51" s="12"/>
      <c r="AD51" s="25" t="e">
        <f t="shared" si="28"/>
        <v>#DIV/0!</v>
      </c>
      <c r="AE51" s="21"/>
    </row>
    <row r="52" spans="1:32" x14ac:dyDescent="0.25">
      <c r="A52" t="s">
        <v>7</v>
      </c>
      <c r="B52" s="23">
        <v>18.875</v>
      </c>
      <c r="C52" s="14">
        <v>18.75</v>
      </c>
      <c r="D52" s="11"/>
      <c r="E52" s="12">
        <v>17809</v>
      </c>
      <c r="F52" s="25">
        <f t="shared" si="29"/>
        <v>0</v>
      </c>
      <c r="G52" s="11"/>
      <c r="H52" s="23">
        <v>2</v>
      </c>
      <c r="I52" s="14">
        <v>1.890625</v>
      </c>
      <c r="J52" s="11"/>
      <c r="K52" s="12">
        <v>43</v>
      </c>
      <c r="L52" s="25">
        <f t="shared" si="30"/>
        <v>0</v>
      </c>
      <c r="M52" s="11"/>
      <c r="N52" s="23">
        <v>3.921875</v>
      </c>
      <c r="O52" s="14">
        <v>3.9375</v>
      </c>
      <c r="P52" s="11"/>
      <c r="Q52" s="12">
        <v>16176</v>
      </c>
      <c r="R52" s="25">
        <f t="shared" si="31"/>
        <v>0</v>
      </c>
      <c r="S52" s="11"/>
      <c r="T52" s="23">
        <v>34.921875</v>
      </c>
      <c r="U52" s="14">
        <v>34.8125</v>
      </c>
      <c r="V52" s="11"/>
      <c r="W52" s="12">
        <v>16194</v>
      </c>
      <c r="X52" s="25">
        <f t="shared" si="32"/>
        <v>0</v>
      </c>
      <c r="Y52" s="11"/>
      <c r="Z52" s="10"/>
      <c r="AA52" s="14"/>
      <c r="AB52" s="11"/>
      <c r="AC52" s="12"/>
      <c r="AD52" s="25" t="e">
        <f t="shared" si="28"/>
        <v>#DIV/0!</v>
      </c>
      <c r="AE52" s="21"/>
    </row>
    <row r="53" spans="1:32" x14ac:dyDescent="0.25">
      <c r="A53" t="s">
        <v>8</v>
      </c>
      <c r="B53" s="23">
        <v>18.90625</v>
      </c>
      <c r="C53" s="14">
        <v>18.4375</v>
      </c>
      <c r="D53" s="11"/>
      <c r="E53" s="12">
        <v>17809</v>
      </c>
      <c r="F53" s="25">
        <f t="shared" si="29"/>
        <v>0</v>
      </c>
      <c r="G53" s="11"/>
      <c r="H53" s="23">
        <v>1.78125</v>
      </c>
      <c r="I53" s="14">
        <v>1.828125</v>
      </c>
      <c r="J53" s="11"/>
      <c r="K53" s="12">
        <v>43</v>
      </c>
      <c r="L53" s="25">
        <f t="shared" si="30"/>
        <v>0</v>
      </c>
      <c r="M53" s="11"/>
      <c r="N53" s="23">
        <v>3.859375</v>
      </c>
      <c r="O53" s="14">
        <v>3.421875</v>
      </c>
      <c r="P53" s="11"/>
      <c r="Q53" s="12">
        <v>16176</v>
      </c>
      <c r="R53" s="25">
        <f t="shared" si="31"/>
        <v>0</v>
      </c>
      <c r="S53" s="11"/>
      <c r="T53" s="23">
        <v>34.890625</v>
      </c>
      <c r="U53" s="14">
        <v>34.5</v>
      </c>
      <c r="V53" s="11"/>
      <c r="W53" s="12">
        <v>16194</v>
      </c>
      <c r="X53" s="25">
        <f t="shared" si="32"/>
        <v>0</v>
      </c>
      <c r="Y53" s="11"/>
      <c r="Z53" s="10"/>
      <c r="AA53" s="14"/>
      <c r="AB53" s="11"/>
      <c r="AC53" s="12"/>
      <c r="AD53" s="25" t="e">
        <f t="shared" si="28"/>
        <v>#DIV/0!</v>
      </c>
      <c r="AE53" s="21"/>
    </row>
    <row r="54" spans="1:32" x14ac:dyDescent="0.25">
      <c r="A54" t="s">
        <v>9</v>
      </c>
      <c r="B54" s="23">
        <v>20.671875</v>
      </c>
      <c r="C54" s="14">
        <v>18.640625</v>
      </c>
      <c r="D54" s="11"/>
      <c r="E54" s="12">
        <v>17809</v>
      </c>
      <c r="F54" s="25">
        <f t="shared" si="29"/>
        <v>0</v>
      </c>
      <c r="G54" s="11"/>
      <c r="H54" s="23">
        <v>1.8125</v>
      </c>
      <c r="I54" s="14">
        <v>1.859375</v>
      </c>
      <c r="J54" s="11"/>
      <c r="K54" s="12">
        <v>43</v>
      </c>
      <c r="L54" s="25">
        <f t="shared" si="30"/>
        <v>0</v>
      </c>
      <c r="M54" s="11"/>
      <c r="N54" s="23">
        <v>4.078125</v>
      </c>
      <c r="O54" s="14">
        <v>3.859375</v>
      </c>
      <c r="P54" s="11"/>
      <c r="Q54" s="12">
        <v>16176</v>
      </c>
      <c r="R54" s="25">
        <f t="shared" si="31"/>
        <v>0</v>
      </c>
      <c r="S54" s="11"/>
      <c r="T54" s="23">
        <v>33.65625</v>
      </c>
      <c r="U54" s="14">
        <v>35.015625</v>
      </c>
      <c r="V54" s="11"/>
      <c r="W54" s="12">
        <v>16194</v>
      </c>
      <c r="X54" s="25">
        <f t="shared" si="32"/>
        <v>0</v>
      </c>
      <c r="Y54" s="11"/>
      <c r="Z54" s="10"/>
      <c r="AA54" s="14"/>
      <c r="AB54" s="11"/>
      <c r="AC54" s="12"/>
      <c r="AD54" s="25" t="e">
        <f t="shared" si="28"/>
        <v>#DIV/0!</v>
      </c>
      <c r="AE54" s="21"/>
    </row>
    <row r="55" spans="1:32" x14ac:dyDescent="0.25">
      <c r="A55" t="s">
        <v>10</v>
      </c>
      <c r="B55" s="23">
        <v>20.921875</v>
      </c>
      <c r="C55" s="14">
        <v>19.328125</v>
      </c>
      <c r="D55" s="11"/>
      <c r="E55" s="12">
        <v>17809</v>
      </c>
      <c r="F55" s="25">
        <f t="shared" si="29"/>
        <v>0</v>
      </c>
      <c r="G55" s="11"/>
      <c r="H55" s="23">
        <v>1.828125</v>
      </c>
      <c r="I55" s="14">
        <v>1.796875</v>
      </c>
      <c r="J55" s="11"/>
      <c r="K55" s="12">
        <v>43</v>
      </c>
      <c r="L55" s="25">
        <f t="shared" si="30"/>
        <v>0</v>
      </c>
      <c r="M55" s="11"/>
      <c r="N55" s="23">
        <v>3.8125</v>
      </c>
      <c r="O55" s="14">
        <v>3.65625</v>
      </c>
      <c r="P55" s="11"/>
      <c r="Q55" s="12">
        <v>16176</v>
      </c>
      <c r="R55" s="25">
        <f t="shared" si="31"/>
        <v>0</v>
      </c>
      <c r="S55" s="11"/>
      <c r="T55" s="23">
        <v>33.34375</v>
      </c>
      <c r="U55" s="14">
        <v>33.257800000000003</v>
      </c>
      <c r="V55" s="11"/>
      <c r="W55" s="12">
        <v>16194</v>
      </c>
      <c r="X55" s="25">
        <f t="shared" si="32"/>
        <v>0</v>
      </c>
      <c r="Y55" s="11"/>
      <c r="Z55" s="10"/>
      <c r="AA55" s="14"/>
      <c r="AB55" s="11"/>
      <c r="AC55" s="12"/>
      <c r="AD55" s="25" t="e">
        <f t="shared" si="28"/>
        <v>#DIV/0!</v>
      </c>
      <c r="AE55" s="21"/>
    </row>
    <row r="56" spans="1:32" x14ac:dyDescent="0.25">
      <c r="A56" t="s">
        <v>11</v>
      </c>
      <c r="B56" s="23">
        <v>20.125</v>
      </c>
      <c r="C56" s="14">
        <v>18.734375</v>
      </c>
      <c r="D56" s="11"/>
      <c r="E56" s="12">
        <v>17809</v>
      </c>
      <c r="F56" s="25">
        <f t="shared" si="29"/>
        <v>0</v>
      </c>
      <c r="G56" s="11"/>
      <c r="H56" s="23">
        <v>1.75</v>
      </c>
      <c r="I56" s="14">
        <v>1.9375</v>
      </c>
      <c r="J56" s="11"/>
      <c r="K56" s="12">
        <v>43</v>
      </c>
      <c r="L56" s="25">
        <f t="shared" si="30"/>
        <v>0</v>
      </c>
      <c r="M56" s="11"/>
      <c r="N56" s="23">
        <v>3.8125</v>
      </c>
      <c r="O56" s="14">
        <v>3.875</v>
      </c>
      <c r="P56" s="11"/>
      <c r="Q56" s="12">
        <v>16176</v>
      </c>
      <c r="R56" s="25">
        <f t="shared" si="31"/>
        <v>0</v>
      </c>
      <c r="S56" s="11"/>
      <c r="T56" s="23">
        <v>33.921875</v>
      </c>
      <c r="U56" s="14">
        <v>34.875</v>
      </c>
      <c r="V56" s="11"/>
      <c r="W56" s="12">
        <v>16194</v>
      </c>
      <c r="X56" s="25">
        <f t="shared" si="32"/>
        <v>0</v>
      </c>
      <c r="Y56" s="11"/>
      <c r="Z56" s="10"/>
      <c r="AA56" s="14"/>
      <c r="AB56" s="11"/>
      <c r="AC56" s="12"/>
      <c r="AD56" s="25" t="e">
        <f t="shared" si="28"/>
        <v>#DIV/0!</v>
      </c>
      <c r="AE56" s="21"/>
    </row>
    <row r="57" spans="1:32" x14ac:dyDescent="0.25">
      <c r="A57" t="s">
        <v>12</v>
      </c>
      <c r="B57" s="23">
        <v>20.265625</v>
      </c>
      <c r="C57" s="14">
        <v>20.578125</v>
      </c>
      <c r="D57" s="11"/>
      <c r="E57" s="12">
        <v>17809</v>
      </c>
      <c r="F57" s="25">
        <f xml:space="preserve"> D57/E58</f>
        <v>0</v>
      </c>
      <c r="G57" s="11"/>
      <c r="H57" s="23">
        <v>1.765625</v>
      </c>
      <c r="I57" s="14">
        <v>1.765625</v>
      </c>
      <c r="J57" s="11"/>
      <c r="K57" s="12">
        <v>43</v>
      </c>
      <c r="L57" s="25">
        <f t="shared" si="30"/>
        <v>0</v>
      </c>
      <c r="M57" s="11"/>
      <c r="N57" s="23">
        <v>3.265625</v>
      </c>
      <c r="O57" s="14">
        <v>4.4375</v>
      </c>
      <c r="P57" s="11"/>
      <c r="Q57" s="12">
        <v>16176</v>
      </c>
      <c r="R57" s="25">
        <f t="shared" si="31"/>
        <v>0</v>
      </c>
      <c r="S57" s="11"/>
      <c r="T57" s="23">
        <v>35.015625</v>
      </c>
      <c r="U57" s="14">
        <v>32.84375</v>
      </c>
      <c r="V57" s="11"/>
      <c r="W57" s="12">
        <v>16194</v>
      </c>
      <c r="X57" s="25">
        <f t="shared" si="32"/>
        <v>0</v>
      </c>
      <c r="Y57" s="11"/>
      <c r="Z57" s="10"/>
      <c r="AA57" s="14"/>
      <c r="AB57" s="11"/>
      <c r="AC57" s="12"/>
      <c r="AD57" s="25" t="e">
        <f t="shared" si="28"/>
        <v>#DIV/0!</v>
      </c>
      <c r="AE57" s="21"/>
    </row>
    <row r="58" spans="1:32" x14ac:dyDescent="0.25">
      <c r="A58" t="s">
        <v>16</v>
      </c>
      <c r="B58" s="24">
        <f>MEDIAN(B48:B57)</f>
        <v>19.3203125</v>
      </c>
      <c r="C58" s="17">
        <f>MEDIAN(C48:C57)</f>
        <v>18.9296875</v>
      </c>
      <c r="D58" s="2">
        <f>MEDIAN(D48:D57)</f>
        <v>95.959478500000003</v>
      </c>
      <c r="E58" s="12">
        <v>17809</v>
      </c>
      <c r="F58" s="26">
        <f xml:space="preserve"> D58/E58</f>
        <v>5.3882575383233195E-3</v>
      </c>
      <c r="G58" s="2">
        <f>SUM(AVERAGE(B58:C58),D58)</f>
        <v>115.0844785</v>
      </c>
      <c r="H58" s="15">
        <f>MEDIAN(H48:H57)</f>
        <v>1.8046875</v>
      </c>
      <c r="I58" s="17">
        <f>MEDIAN(I48:I57)</f>
        <v>1.8515625</v>
      </c>
      <c r="J58" s="2">
        <f>MEDIAN(J48:J57)</f>
        <v>166.1327005</v>
      </c>
      <c r="K58" s="12">
        <v>43</v>
      </c>
      <c r="L58" s="26">
        <f t="shared" si="30"/>
        <v>3.8635511744186046</v>
      </c>
      <c r="M58" s="2">
        <f t="shared" ref="M58" si="33">SUM(AVERAGE(H58:I58),J58)</f>
        <v>167.9608255</v>
      </c>
      <c r="N58" s="15">
        <f>MEDIAN(N48:N57)</f>
        <v>3.8515625</v>
      </c>
      <c r="O58" s="17">
        <f>MEDIAN(O48:O57)</f>
        <v>3.8203125</v>
      </c>
      <c r="P58" s="2">
        <f>MEDIAN(P48:P57)</f>
        <v>204.16878550000001</v>
      </c>
      <c r="Q58" s="12">
        <v>16176</v>
      </c>
      <c r="R58" s="26">
        <f t="shared" si="31"/>
        <v>1.2621710280662711E-2</v>
      </c>
      <c r="S58" s="2">
        <f t="shared" ref="S58" si="34">SUM(AVERAGE(N58:O58),P58)</f>
        <v>208.00472300000001</v>
      </c>
      <c r="T58" s="15">
        <f>MEDIAN(T48:T57)</f>
        <v>34.9453125</v>
      </c>
      <c r="U58" s="17">
        <f>MEDIAN(U48:U57)</f>
        <v>34.65625</v>
      </c>
      <c r="V58" s="2">
        <f t="shared" ref="V58" si="35">MEDIAN(V48:V57)</f>
        <v>173.1361</v>
      </c>
      <c r="W58" s="12">
        <v>16194</v>
      </c>
      <c r="X58" s="26">
        <f t="shared" si="32"/>
        <v>1.0691373348153637E-2</v>
      </c>
      <c r="Y58" s="2">
        <f t="shared" ref="Y58" si="36">SUM(AVERAGE(T58:U58),V58)</f>
        <v>207.93688125</v>
      </c>
      <c r="Z58" s="15" t="e">
        <f>MEDIAN(Z48:Z57)</f>
        <v>#NUM!</v>
      </c>
      <c r="AA58" s="17" t="e">
        <f>MEDIAN(AA48:AA57)</f>
        <v>#NUM!</v>
      </c>
      <c r="AB58" s="2" t="e">
        <f t="shared" ref="AB58" si="37">MEDIAN(AB48:AB57)</f>
        <v>#NUM!</v>
      </c>
      <c r="AC58" s="12">
        <v>4044</v>
      </c>
      <c r="AD58" s="26" t="e">
        <f t="shared" si="28"/>
        <v>#NUM!</v>
      </c>
      <c r="AE58" s="1" t="e">
        <f t="shared" ref="AE58" si="38">SUM(AVERAGE(Z58:AA58),AB58)</f>
        <v>#NUM!</v>
      </c>
    </row>
    <row r="64" spans="1:32" ht="18.75" x14ac:dyDescent="0.3">
      <c r="A64" s="41" t="s">
        <v>36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6" spans="1:32" x14ac:dyDescent="0.25">
      <c r="B66" s="43" t="s">
        <v>0</v>
      </c>
      <c r="C66" s="44"/>
      <c r="D66" s="44"/>
      <c r="E66" s="44"/>
      <c r="F66" s="44"/>
      <c r="G66" s="44"/>
      <c r="H66" s="43" t="s">
        <v>13</v>
      </c>
      <c r="I66" s="44"/>
      <c r="J66" s="44"/>
      <c r="K66" s="44"/>
      <c r="L66" s="44"/>
      <c r="M66" s="44"/>
      <c r="N66" s="43" t="s">
        <v>14</v>
      </c>
      <c r="O66" s="44"/>
      <c r="P66" s="44"/>
      <c r="Q66" s="44"/>
      <c r="R66" s="44"/>
      <c r="S66" s="44"/>
      <c r="T66" s="43" t="s">
        <v>15</v>
      </c>
      <c r="U66" s="44"/>
      <c r="V66" s="44"/>
      <c r="W66" s="44"/>
      <c r="X66" s="44"/>
      <c r="Y66" s="44"/>
      <c r="Z66" s="45" t="s">
        <v>17</v>
      </c>
      <c r="AA66" s="45"/>
      <c r="AB66" s="45"/>
      <c r="AC66" s="45"/>
      <c r="AD66" s="45"/>
      <c r="AE66" s="45"/>
      <c r="AF66" s="45"/>
    </row>
    <row r="67" spans="1:32" x14ac:dyDescent="0.25">
      <c r="B67" s="37" t="s">
        <v>2</v>
      </c>
      <c r="C67" s="18" t="s">
        <v>3</v>
      </c>
      <c r="D67" s="19"/>
      <c r="E67" s="19"/>
      <c r="F67" s="19"/>
      <c r="G67" s="19"/>
      <c r="H67" s="37" t="s">
        <v>2</v>
      </c>
      <c r="I67" s="18" t="s">
        <v>3</v>
      </c>
      <c r="J67" s="19"/>
      <c r="K67" s="19"/>
      <c r="L67" s="19"/>
      <c r="M67" s="19"/>
      <c r="N67" s="37" t="s">
        <v>2</v>
      </c>
      <c r="O67" s="18" t="s">
        <v>3</v>
      </c>
      <c r="P67" s="19"/>
      <c r="Q67" s="19"/>
      <c r="R67" s="19"/>
      <c r="S67" s="19"/>
      <c r="T67" s="37" t="s">
        <v>2</v>
      </c>
      <c r="U67" s="18" t="s">
        <v>3</v>
      </c>
      <c r="V67" s="19"/>
      <c r="W67" s="19"/>
      <c r="X67" s="19"/>
      <c r="Y67" s="19"/>
      <c r="Z67" s="37" t="s">
        <v>2</v>
      </c>
      <c r="AA67" s="18" t="s">
        <v>3</v>
      </c>
      <c r="AB67" s="19"/>
      <c r="AC67" s="19"/>
      <c r="AD67" s="19"/>
      <c r="AE67" s="19"/>
      <c r="AF67" s="19"/>
    </row>
    <row r="68" spans="1:32" ht="15.75" thickBot="1" x14ac:dyDescent="0.3">
      <c r="A68" s="6"/>
      <c r="B68" s="7" t="s">
        <v>18</v>
      </c>
      <c r="C68" s="13" t="s">
        <v>18</v>
      </c>
      <c r="D68" s="8" t="s">
        <v>19</v>
      </c>
      <c r="E68" s="8" t="s">
        <v>21</v>
      </c>
      <c r="F68" s="8" t="s">
        <v>22</v>
      </c>
      <c r="G68" s="8" t="s">
        <v>20</v>
      </c>
      <c r="H68" s="7" t="s">
        <v>18</v>
      </c>
      <c r="I68" s="13" t="s">
        <v>18</v>
      </c>
      <c r="J68" s="8" t="s">
        <v>19</v>
      </c>
      <c r="K68" s="8" t="s">
        <v>21</v>
      </c>
      <c r="L68" s="8" t="s">
        <v>22</v>
      </c>
      <c r="M68" s="8" t="s">
        <v>20</v>
      </c>
      <c r="N68" s="7" t="s">
        <v>18</v>
      </c>
      <c r="O68" s="13" t="s">
        <v>18</v>
      </c>
      <c r="P68" s="8" t="s">
        <v>19</v>
      </c>
      <c r="Q68" s="8" t="s">
        <v>21</v>
      </c>
      <c r="R68" s="8" t="s">
        <v>22</v>
      </c>
      <c r="S68" s="8" t="s">
        <v>20</v>
      </c>
      <c r="T68" s="7" t="s">
        <v>18</v>
      </c>
      <c r="U68" s="13" t="s">
        <v>18</v>
      </c>
      <c r="V68" s="8" t="s">
        <v>19</v>
      </c>
      <c r="W68" s="8" t="s">
        <v>21</v>
      </c>
      <c r="X68" s="8" t="s">
        <v>22</v>
      </c>
      <c r="Y68" s="8" t="s">
        <v>20</v>
      </c>
      <c r="Z68" s="7" t="s">
        <v>18</v>
      </c>
      <c r="AA68" s="13" t="s">
        <v>18</v>
      </c>
      <c r="AB68" s="8" t="s">
        <v>19</v>
      </c>
      <c r="AC68" s="8" t="s">
        <v>21</v>
      </c>
      <c r="AD68" s="8" t="s">
        <v>22</v>
      </c>
      <c r="AE68" s="9" t="s">
        <v>20</v>
      </c>
    </row>
    <row r="69" spans="1:32" x14ac:dyDescent="0.25">
      <c r="A69" t="s">
        <v>1</v>
      </c>
      <c r="B69" s="22">
        <v>19.140625</v>
      </c>
      <c r="C69" s="14">
        <v>18.734375</v>
      </c>
      <c r="D69" s="38">
        <v>133.996589</v>
      </c>
      <c r="E69" s="12">
        <v>17809</v>
      </c>
      <c r="F69" s="25">
        <f xml:space="preserve"> D48/E69</f>
        <v>4.8905433207928574E-3</v>
      </c>
      <c r="G69" s="11"/>
      <c r="H69" s="22">
        <v>1.765625</v>
      </c>
      <c r="I69" s="14">
        <v>1.890625</v>
      </c>
      <c r="J69" s="38">
        <v>168.09279699999999</v>
      </c>
      <c r="K69" s="12">
        <v>43</v>
      </c>
      <c r="L69" s="25">
        <f xml:space="preserve"> J48/K69</f>
        <v>3.8447687906976746</v>
      </c>
      <c r="M69" s="11"/>
      <c r="N69" s="22">
        <v>3.46875</v>
      </c>
      <c r="O69" s="14">
        <v>3.078125</v>
      </c>
      <c r="P69" s="39">
        <v>171.51467</v>
      </c>
      <c r="Q69" s="12">
        <v>16176</v>
      </c>
      <c r="R69" s="25">
        <f xml:space="preserve"> P48/Q69</f>
        <v>1.2686861646884274E-2</v>
      </c>
      <c r="S69" s="11"/>
      <c r="T69" s="22">
        <v>34.96875</v>
      </c>
      <c r="U69" s="14">
        <v>34.8125</v>
      </c>
      <c r="V69" s="11">
        <v>159.106154</v>
      </c>
      <c r="W69" s="12">
        <v>16194</v>
      </c>
      <c r="X69" s="25">
        <f xml:space="preserve"> V69/W69</f>
        <v>9.8250064221316533E-3</v>
      </c>
      <c r="Y69" s="11"/>
      <c r="Z69" s="10"/>
      <c r="AA69" s="14"/>
      <c r="AB69" s="11"/>
      <c r="AC69" s="12"/>
      <c r="AD69" s="25" t="e">
        <f t="shared" ref="AD69:AD79" si="39" xml:space="preserve"> AB69/AC69</f>
        <v>#DIV/0!</v>
      </c>
      <c r="AE69" s="21"/>
    </row>
    <row r="70" spans="1:32" x14ac:dyDescent="0.25">
      <c r="A70" t="s">
        <v>4</v>
      </c>
      <c r="B70" s="23">
        <v>19.5</v>
      </c>
      <c r="C70" s="14">
        <v>20.109375</v>
      </c>
      <c r="D70" s="11">
        <v>91.206407999999996</v>
      </c>
      <c r="E70" s="12">
        <v>17809</v>
      </c>
      <c r="F70" s="25">
        <f t="shared" ref="F70:F77" si="40" xml:space="preserve"> D70/E70</f>
        <v>5.1213660508731542E-3</v>
      </c>
      <c r="G70" s="11"/>
      <c r="H70" s="23">
        <v>1.796875</v>
      </c>
      <c r="I70" s="14">
        <v>1.953125</v>
      </c>
      <c r="J70" s="11">
        <v>167.58914200000001</v>
      </c>
      <c r="K70" s="12">
        <v>43</v>
      </c>
      <c r="L70" s="25">
        <f t="shared" ref="L70:L79" si="41" xml:space="preserve"> J70/K70</f>
        <v>3.8974219069767444</v>
      </c>
      <c r="M70" s="11"/>
      <c r="N70" s="23">
        <v>3.84375</v>
      </c>
      <c r="O70" s="14">
        <v>3.78125</v>
      </c>
      <c r="P70" s="11">
        <v>68.860744999999994</v>
      </c>
      <c r="Q70" s="12">
        <v>16176</v>
      </c>
      <c r="R70" s="25">
        <f t="shared" ref="R70:R79" si="42" xml:space="preserve"> P70/Q70</f>
        <v>4.2569698936696333E-3</v>
      </c>
      <c r="S70" s="11"/>
      <c r="T70" s="23">
        <v>36.140625</v>
      </c>
      <c r="U70" s="14">
        <v>33.671875</v>
      </c>
      <c r="V70" s="11">
        <v>94.039255999999995</v>
      </c>
      <c r="W70" s="12">
        <v>16194</v>
      </c>
      <c r="X70" s="25">
        <f t="shared" ref="X70:X79" si="43" xml:space="preserve"> V70/W70</f>
        <v>5.8070431023835986E-3</v>
      </c>
      <c r="Y70" s="11"/>
      <c r="Z70" s="10"/>
      <c r="AA70" s="14"/>
      <c r="AB70" s="11"/>
      <c r="AC70" s="12"/>
      <c r="AD70" s="25" t="e">
        <f t="shared" si="39"/>
        <v>#DIV/0!</v>
      </c>
      <c r="AE70" s="21"/>
    </row>
    <row r="71" spans="1:32" x14ac:dyDescent="0.25">
      <c r="A71" t="s">
        <v>5</v>
      </c>
      <c r="B71" s="23">
        <v>18.859375</v>
      </c>
      <c r="C71" s="14">
        <v>19.109375</v>
      </c>
      <c r="D71" s="11">
        <v>30.850498000000002</v>
      </c>
      <c r="E71" s="12">
        <v>17809</v>
      </c>
      <c r="F71" s="25">
        <f t="shared" si="40"/>
        <v>1.7322981638497391E-3</v>
      </c>
      <c r="G71" s="11"/>
      <c r="H71" s="23">
        <v>2</v>
      </c>
      <c r="I71" s="14">
        <v>1.828125</v>
      </c>
      <c r="J71" s="11">
        <v>166.51700299999999</v>
      </c>
      <c r="K71" s="12">
        <v>43</v>
      </c>
      <c r="L71" s="25">
        <f t="shared" si="41"/>
        <v>3.8724884418604648</v>
      </c>
      <c r="M71" s="11"/>
      <c r="N71" s="23">
        <v>3.96875</v>
      </c>
      <c r="O71" s="14">
        <v>4.109375</v>
      </c>
      <c r="P71" s="11">
        <v>69.450157000000004</v>
      </c>
      <c r="Q71" s="12">
        <v>16176</v>
      </c>
      <c r="R71" s="25">
        <f t="shared" si="42"/>
        <v>4.2934073318496545E-3</v>
      </c>
      <c r="S71" s="11"/>
      <c r="T71" s="23">
        <v>36.453125</v>
      </c>
      <c r="U71" s="14">
        <v>34.390625</v>
      </c>
      <c r="V71" s="11">
        <v>77.079194999999999</v>
      </c>
      <c r="W71" s="12">
        <v>16194</v>
      </c>
      <c r="X71" s="25">
        <f t="shared" si="43"/>
        <v>4.75973786587625E-3</v>
      </c>
      <c r="Y71" s="11"/>
      <c r="Z71" s="10"/>
      <c r="AA71" s="14"/>
      <c r="AB71" s="11"/>
      <c r="AC71" s="12"/>
      <c r="AD71" s="25" t="e">
        <f t="shared" si="39"/>
        <v>#DIV/0!</v>
      </c>
      <c r="AE71" s="21"/>
    </row>
    <row r="72" spans="1:32" x14ac:dyDescent="0.25">
      <c r="A72" t="s">
        <v>6</v>
      </c>
      <c r="B72" s="23">
        <v>19.03125</v>
      </c>
      <c r="C72" s="14">
        <v>19.328125</v>
      </c>
      <c r="D72" s="11">
        <v>33.044562999999997</v>
      </c>
      <c r="E72" s="12">
        <v>17809</v>
      </c>
      <c r="F72" s="25">
        <f t="shared" si="40"/>
        <v>1.8554979504744791E-3</v>
      </c>
      <c r="G72" s="11"/>
      <c r="H72" s="23">
        <v>1.84375</v>
      </c>
      <c r="I72" s="14">
        <v>1.84375</v>
      </c>
      <c r="J72" s="11">
        <v>163.011483</v>
      </c>
      <c r="K72" s="12">
        <v>43</v>
      </c>
      <c r="L72" s="25">
        <f t="shared" si="41"/>
        <v>3.7909647209302326</v>
      </c>
      <c r="M72" s="11"/>
      <c r="N72" s="23">
        <v>4.078125</v>
      </c>
      <c r="O72" s="14">
        <v>3.171875</v>
      </c>
      <c r="P72" s="11">
        <v>68.545168000000004</v>
      </c>
      <c r="Q72" s="12">
        <v>16176</v>
      </c>
      <c r="R72" s="25">
        <f t="shared" si="42"/>
        <v>4.2374609297725031E-3</v>
      </c>
      <c r="S72" s="11"/>
      <c r="T72" s="23">
        <v>35.125</v>
      </c>
      <c r="U72" s="14">
        <v>35.140625</v>
      </c>
      <c r="V72" s="11">
        <v>76.878290000000007</v>
      </c>
      <c r="W72" s="12">
        <v>16194</v>
      </c>
      <c r="X72" s="25">
        <f t="shared" si="43"/>
        <v>4.7473317278004202E-3</v>
      </c>
      <c r="Y72" s="11"/>
      <c r="Z72" s="10"/>
      <c r="AA72" s="14"/>
      <c r="AB72" s="11"/>
      <c r="AC72" s="12"/>
      <c r="AD72" s="25" t="e">
        <f t="shared" si="39"/>
        <v>#DIV/0!</v>
      </c>
      <c r="AE72" s="21"/>
    </row>
    <row r="73" spans="1:32" x14ac:dyDescent="0.25">
      <c r="A73" t="s">
        <v>7</v>
      </c>
      <c r="B73" s="23">
        <v>18.875</v>
      </c>
      <c r="C73" s="14">
        <v>18.75</v>
      </c>
      <c r="D73" s="11"/>
      <c r="E73" s="12">
        <v>17809</v>
      </c>
      <c r="F73" s="25">
        <f t="shared" si="40"/>
        <v>0</v>
      </c>
      <c r="G73" s="11"/>
      <c r="H73" s="23">
        <v>2</v>
      </c>
      <c r="I73" s="14">
        <v>1.890625</v>
      </c>
      <c r="J73" s="11"/>
      <c r="K73" s="12">
        <v>43</v>
      </c>
      <c r="L73" s="25">
        <f t="shared" si="41"/>
        <v>0</v>
      </c>
      <c r="M73" s="11"/>
      <c r="N73" s="23">
        <v>3.921875</v>
      </c>
      <c r="O73" s="14">
        <v>3.9375</v>
      </c>
      <c r="P73" s="11"/>
      <c r="Q73" s="12">
        <v>16176</v>
      </c>
      <c r="R73" s="25">
        <f t="shared" si="42"/>
        <v>0</v>
      </c>
      <c r="S73" s="11"/>
      <c r="T73" s="23">
        <v>34.921875</v>
      </c>
      <c r="U73" s="14">
        <v>34.8125</v>
      </c>
      <c r="V73" s="11"/>
      <c r="W73" s="12">
        <v>16194</v>
      </c>
      <c r="X73" s="25">
        <f t="shared" si="43"/>
        <v>0</v>
      </c>
      <c r="Y73" s="11"/>
      <c r="Z73" s="10"/>
      <c r="AA73" s="14"/>
      <c r="AB73" s="11"/>
      <c r="AC73" s="12"/>
      <c r="AD73" s="25" t="e">
        <f t="shared" si="39"/>
        <v>#DIV/0!</v>
      </c>
      <c r="AE73" s="21"/>
    </row>
    <row r="74" spans="1:32" x14ac:dyDescent="0.25">
      <c r="A74" t="s">
        <v>8</v>
      </c>
      <c r="B74" s="23">
        <v>18.90625</v>
      </c>
      <c r="C74" s="14">
        <v>18.4375</v>
      </c>
      <c r="D74" s="11"/>
      <c r="E74" s="12">
        <v>17809</v>
      </c>
      <c r="F74" s="25">
        <f t="shared" si="40"/>
        <v>0</v>
      </c>
      <c r="G74" s="11"/>
      <c r="H74" s="23">
        <v>1.78125</v>
      </c>
      <c r="I74" s="14">
        <v>1.828125</v>
      </c>
      <c r="J74" s="11"/>
      <c r="K74" s="12">
        <v>43</v>
      </c>
      <c r="L74" s="25">
        <f t="shared" si="41"/>
        <v>0</v>
      </c>
      <c r="M74" s="11"/>
      <c r="N74" s="23">
        <v>3.859375</v>
      </c>
      <c r="O74" s="14">
        <v>3.421875</v>
      </c>
      <c r="P74" s="11"/>
      <c r="Q74" s="12">
        <v>16176</v>
      </c>
      <c r="R74" s="25">
        <f t="shared" si="42"/>
        <v>0</v>
      </c>
      <c r="S74" s="11"/>
      <c r="T74" s="23">
        <v>34.890625</v>
      </c>
      <c r="U74" s="14">
        <v>34.5</v>
      </c>
      <c r="V74" s="11"/>
      <c r="W74" s="12">
        <v>16194</v>
      </c>
      <c r="X74" s="25">
        <f t="shared" si="43"/>
        <v>0</v>
      </c>
      <c r="Y74" s="11"/>
      <c r="Z74" s="10"/>
      <c r="AA74" s="14"/>
      <c r="AB74" s="11"/>
      <c r="AC74" s="12"/>
      <c r="AD74" s="25" t="e">
        <f t="shared" si="39"/>
        <v>#DIV/0!</v>
      </c>
      <c r="AE74" s="21"/>
    </row>
    <row r="75" spans="1:32" x14ac:dyDescent="0.25">
      <c r="A75" t="s">
        <v>9</v>
      </c>
      <c r="B75" s="23">
        <v>20.671875</v>
      </c>
      <c r="C75" s="14">
        <v>18.640625</v>
      </c>
      <c r="D75" s="11"/>
      <c r="E75" s="12">
        <v>17809</v>
      </c>
      <c r="F75" s="25">
        <f t="shared" si="40"/>
        <v>0</v>
      </c>
      <c r="G75" s="11"/>
      <c r="H75" s="23">
        <v>1.8125</v>
      </c>
      <c r="I75" s="14">
        <v>1.859375</v>
      </c>
      <c r="J75" s="11"/>
      <c r="K75" s="12">
        <v>43</v>
      </c>
      <c r="L75" s="25">
        <f t="shared" si="41"/>
        <v>0</v>
      </c>
      <c r="M75" s="11"/>
      <c r="N75" s="23">
        <v>4.078125</v>
      </c>
      <c r="O75" s="14">
        <v>3.859375</v>
      </c>
      <c r="P75" s="11"/>
      <c r="Q75" s="12">
        <v>16176</v>
      </c>
      <c r="R75" s="25">
        <f t="shared" si="42"/>
        <v>0</v>
      </c>
      <c r="S75" s="11"/>
      <c r="T75" s="23">
        <v>33.65625</v>
      </c>
      <c r="U75" s="14">
        <v>35.015625</v>
      </c>
      <c r="V75" s="11"/>
      <c r="W75" s="12">
        <v>16194</v>
      </c>
      <c r="X75" s="25">
        <f t="shared" si="43"/>
        <v>0</v>
      </c>
      <c r="Y75" s="11"/>
      <c r="Z75" s="10"/>
      <c r="AA75" s="14"/>
      <c r="AB75" s="11"/>
      <c r="AC75" s="12"/>
      <c r="AD75" s="25" t="e">
        <f t="shared" si="39"/>
        <v>#DIV/0!</v>
      </c>
      <c r="AE75" s="21"/>
    </row>
    <row r="76" spans="1:32" x14ac:dyDescent="0.25">
      <c r="A76" t="s">
        <v>10</v>
      </c>
      <c r="B76" s="23">
        <v>20.921875</v>
      </c>
      <c r="C76" s="14">
        <v>19.328125</v>
      </c>
      <c r="D76" s="11"/>
      <c r="E76" s="12">
        <v>17809</v>
      </c>
      <c r="F76" s="25">
        <f t="shared" si="40"/>
        <v>0</v>
      </c>
      <c r="G76" s="11"/>
      <c r="H76" s="23">
        <v>1.828125</v>
      </c>
      <c r="I76" s="14">
        <v>1.796875</v>
      </c>
      <c r="J76" s="11"/>
      <c r="K76" s="12">
        <v>43</v>
      </c>
      <c r="L76" s="25">
        <f t="shared" si="41"/>
        <v>0</v>
      </c>
      <c r="M76" s="11"/>
      <c r="N76" s="23">
        <v>3.8125</v>
      </c>
      <c r="O76" s="14">
        <v>3.65625</v>
      </c>
      <c r="P76" s="11"/>
      <c r="Q76" s="12">
        <v>16176</v>
      </c>
      <c r="R76" s="25">
        <f t="shared" si="42"/>
        <v>0</v>
      </c>
      <c r="S76" s="11"/>
      <c r="T76" s="23">
        <v>33.34375</v>
      </c>
      <c r="U76" s="14">
        <v>33.257800000000003</v>
      </c>
      <c r="V76" s="11"/>
      <c r="W76" s="12">
        <v>16194</v>
      </c>
      <c r="X76" s="25">
        <f t="shared" si="43"/>
        <v>0</v>
      </c>
      <c r="Y76" s="11"/>
      <c r="Z76" s="10"/>
      <c r="AA76" s="14"/>
      <c r="AB76" s="11"/>
      <c r="AC76" s="12"/>
      <c r="AD76" s="25" t="e">
        <f t="shared" si="39"/>
        <v>#DIV/0!</v>
      </c>
      <c r="AE76" s="21"/>
    </row>
    <row r="77" spans="1:32" x14ac:dyDescent="0.25">
      <c r="A77" t="s">
        <v>11</v>
      </c>
      <c r="B77" s="23">
        <v>20.125</v>
      </c>
      <c r="C77" s="14">
        <v>18.734375</v>
      </c>
      <c r="D77" s="11"/>
      <c r="E77" s="12">
        <v>17809</v>
      </c>
      <c r="F77" s="25">
        <f t="shared" si="40"/>
        <v>0</v>
      </c>
      <c r="G77" s="11"/>
      <c r="H77" s="23">
        <v>1.75</v>
      </c>
      <c r="I77" s="14">
        <v>1.9375</v>
      </c>
      <c r="J77" s="11"/>
      <c r="K77" s="12">
        <v>43</v>
      </c>
      <c r="L77" s="25">
        <f t="shared" si="41"/>
        <v>0</v>
      </c>
      <c r="M77" s="11"/>
      <c r="N77" s="23">
        <v>3.8125</v>
      </c>
      <c r="O77" s="14">
        <v>3.875</v>
      </c>
      <c r="P77" s="11"/>
      <c r="Q77" s="12">
        <v>16176</v>
      </c>
      <c r="R77" s="25">
        <f t="shared" si="42"/>
        <v>0</v>
      </c>
      <c r="S77" s="11"/>
      <c r="T77" s="23">
        <v>33.921875</v>
      </c>
      <c r="U77" s="14">
        <v>34.875</v>
      </c>
      <c r="V77" s="11"/>
      <c r="W77" s="12">
        <v>16194</v>
      </c>
      <c r="X77" s="25">
        <f t="shared" si="43"/>
        <v>0</v>
      </c>
      <c r="Y77" s="11"/>
      <c r="Z77" s="10"/>
      <c r="AA77" s="14"/>
      <c r="AB77" s="11"/>
      <c r="AC77" s="12"/>
      <c r="AD77" s="25" t="e">
        <f t="shared" si="39"/>
        <v>#DIV/0!</v>
      </c>
      <c r="AE77" s="21"/>
    </row>
    <row r="78" spans="1:32" x14ac:dyDescent="0.25">
      <c r="A78" t="s">
        <v>12</v>
      </c>
      <c r="B78" s="23">
        <v>20.265625</v>
      </c>
      <c r="C78" s="14">
        <v>20.578125</v>
      </c>
      <c r="D78" s="11"/>
      <c r="E78" s="12">
        <v>17809</v>
      </c>
      <c r="F78" s="25">
        <f xml:space="preserve"> D78/E79</f>
        <v>0</v>
      </c>
      <c r="G78" s="11"/>
      <c r="H78" s="23">
        <v>1.765625</v>
      </c>
      <c r="I78" s="14">
        <v>1.765625</v>
      </c>
      <c r="J78" s="11"/>
      <c r="K78" s="12">
        <v>43</v>
      </c>
      <c r="L78" s="25">
        <f t="shared" si="41"/>
        <v>0</v>
      </c>
      <c r="M78" s="11"/>
      <c r="N78" s="23">
        <v>3.265625</v>
      </c>
      <c r="O78" s="14">
        <v>4.4375</v>
      </c>
      <c r="P78" s="11"/>
      <c r="Q78" s="12">
        <v>16176</v>
      </c>
      <c r="R78" s="25">
        <f t="shared" si="42"/>
        <v>0</v>
      </c>
      <c r="S78" s="11"/>
      <c r="T78" s="23">
        <v>35.015625</v>
      </c>
      <c r="U78" s="14">
        <v>32.84375</v>
      </c>
      <c r="V78" s="11"/>
      <c r="W78" s="12">
        <v>16194</v>
      </c>
      <c r="X78" s="25">
        <f t="shared" si="43"/>
        <v>0</v>
      </c>
      <c r="Y78" s="11"/>
      <c r="Z78" s="10"/>
      <c r="AA78" s="14"/>
      <c r="AB78" s="11"/>
      <c r="AC78" s="12"/>
      <c r="AD78" s="25" t="e">
        <f t="shared" si="39"/>
        <v>#DIV/0!</v>
      </c>
      <c r="AE78" s="21"/>
    </row>
    <row r="79" spans="1:32" x14ac:dyDescent="0.25">
      <c r="A79" t="s">
        <v>16</v>
      </c>
      <c r="B79" s="24">
        <f>MEDIAN(B69:B78)</f>
        <v>19.3203125</v>
      </c>
      <c r="C79" s="17">
        <f>MEDIAN(C69:C78)</f>
        <v>18.9296875</v>
      </c>
      <c r="D79" s="2">
        <f>MEDIAN(D69:D78)</f>
        <v>62.125485499999996</v>
      </c>
      <c r="E79" s="12">
        <v>17809</v>
      </c>
      <c r="F79" s="26">
        <f xml:space="preserve"> D79/E79</f>
        <v>3.4884320006738165E-3</v>
      </c>
      <c r="G79" s="2">
        <f>SUM(AVERAGE(B79:C79),D79)</f>
        <v>81.250485499999996</v>
      </c>
      <c r="H79" s="15">
        <f>MEDIAN(H69:H78)</f>
        <v>1.8046875</v>
      </c>
      <c r="I79" s="17">
        <f>MEDIAN(I69:I78)</f>
        <v>1.8515625</v>
      </c>
      <c r="J79" s="2">
        <f>MEDIAN(J69:J78)</f>
        <v>167.05307249999998</v>
      </c>
      <c r="K79" s="12">
        <v>43</v>
      </c>
      <c r="L79" s="26">
        <f t="shared" si="41"/>
        <v>3.8849551744186042</v>
      </c>
      <c r="M79" s="2">
        <f t="shared" ref="M79" si="44">SUM(AVERAGE(H79:I79),J79)</f>
        <v>168.88119749999998</v>
      </c>
      <c r="N79" s="15">
        <f>MEDIAN(N69:N78)</f>
        <v>3.8515625</v>
      </c>
      <c r="O79" s="17">
        <f>MEDIAN(O69:O78)</f>
        <v>3.8203125</v>
      </c>
      <c r="P79" s="2">
        <f>MEDIAN(P69:P78)</f>
        <v>69.155450999999999</v>
      </c>
      <c r="Q79" s="12">
        <v>16176</v>
      </c>
      <c r="R79" s="26">
        <f t="shared" si="42"/>
        <v>4.2751886127596435E-3</v>
      </c>
      <c r="S79" s="2">
        <f t="shared" ref="S79" si="45">SUM(AVERAGE(N79:O79),P79)</f>
        <v>72.991388499999999</v>
      </c>
      <c r="T79" s="15">
        <f>MEDIAN(T69:T78)</f>
        <v>34.9453125</v>
      </c>
      <c r="U79" s="17">
        <f>MEDIAN(U69:U78)</f>
        <v>34.65625</v>
      </c>
      <c r="V79" s="2">
        <f t="shared" ref="V79" si="46">MEDIAN(V69:V78)</f>
        <v>85.559225499999997</v>
      </c>
      <c r="W79" s="12">
        <v>16194</v>
      </c>
      <c r="X79" s="26">
        <f t="shared" si="43"/>
        <v>5.2833904841299243E-3</v>
      </c>
      <c r="Y79" s="2">
        <f t="shared" ref="Y79" si="47">SUM(AVERAGE(T79:U79),V79)</f>
        <v>120.36000675</v>
      </c>
      <c r="Z79" s="15" t="e">
        <f>MEDIAN(Z69:Z78)</f>
        <v>#NUM!</v>
      </c>
      <c r="AA79" s="17" t="e">
        <f>MEDIAN(AA69:AA78)</f>
        <v>#NUM!</v>
      </c>
      <c r="AB79" s="2" t="e">
        <f t="shared" ref="AB79" si="48">MEDIAN(AB69:AB78)</f>
        <v>#NUM!</v>
      </c>
      <c r="AC79" s="12">
        <v>4044</v>
      </c>
      <c r="AD79" s="26" t="e">
        <f t="shared" si="39"/>
        <v>#NUM!</v>
      </c>
      <c r="AE79" s="1" t="e">
        <f t="shared" ref="AE79" si="49">SUM(AVERAGE(Z79:AA79),AB79)</f>
        <v>#NUM!</v>
      </c>
    </row>
  </sheetData>
  <mergeCells count="26">
    <mergeCell ref="A64:AF64"/>
    <mergeCell ref="B66:G66"/>
    <mergeCell ref="H66:M66"/>
    <mergeCell ref="N66:S66"/>
    <mergeCell ref="T66:Y66"/>
    <mergeCell ref="Z66:AF66"/>
    <mergeCell ref="A43:AF43"/>
    <mergeCell ref="B45:G45"/>
    <mergeCell ref="H45:M45"/>
    <mergeCell ref="N45:S45"/>
    <mergeCell ref="T45:Y45"/>
    <mergeCell ref="Z45:AF45"/>
    <mergeCell ref="A1:B1"/>
    <mergeCell ref="B3:G3"/>
    <mergeCell ref="H3:M3"/>
    <mergeCell ref="N3:S3"/>
    <mergeCell ref="A22:AF22"/>
    <mergeCell ref="T3:Y3"/>
    <mergeCell ref="Z3:AF3"/>
    <mergeCell ref="AJ4:AK4"/>
    <mergeCell ref="AJ33:AK33"/>
    <mergeCell ref="B24:G24"/>
    <mergeCell ref="H24:M24"/>
    <mergeCell ref="N24:S24"/>
    <mergeCell ref="T24:Y24"/>
    <mergeCell ref="Z24:AF2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AF32-797D-495E-9CE7-4164351A96D3}">
  <dimension ref="A2:G10"/>
  <sheetViews>
    <sheetView zoomScale="90" zoomScaleNormal="90" workbookViewId="0">
      <selection activeCell="E24" sqref="E24"/>
    </sheetView>
  </sheetViews>
  <sheetFormatPr baseColWidth="10" defaultRowHeight="15" x14ac:dyDescent="0.25"/>
  <cols>
    <col min="1" max="1" width="22.42578125" bestFit="1" customWidth="1"/>
    <col min="2" max="2" width="40.7109375" bestFit="1" customWidth="1"/>
  </cols>
  <sheetData>
    <row r="2" spans="1:7" x14ac:dyDescent="0.25">
      <c r="A2" s="33" t="s">
        <v>54</v>
      </c>
    </row>
    <row r="3" spans="1:7" x14ac:dyDescent="0.25">
      <c r="B3" s="35" t="s">
        <v>53</v>
      </c>
      <c r="C3" s="34" t="s">
        <v>28</v>
      </c>
      <c r="D3" s="34" t="s">
        <v>29</v>
      </c>
      <c r="E3" s="34" t="s">
        <v>30</v>
      </c>
      <c r="F3" s="34" t="s">
        <v>31</v>
      </c>
      <c r="G3" s="34" t="s">
        <v>32</v>
      </c>
    </row>
    <row r="4" spans="1:7" x14ac:dyDescent="0.25">
      <c r="B4" s="36" t="s">
        <v>60</v>
      </c>
      <c r="C4" s="40">
        <f>MYSQL!D16</f>
        <v>1159.4249</v>
      </c>
      <c r="D4" s="40">
        <f>MYSQL!J16</f>
        <v>56.351680000000002</v>
      </c>
      <c r="E4" s="40">
        <f>MYSQL!P16</f>
        <v>1400.0021750000001</v>
      </c>
      <c r="F4" s="40">
        <f>MYSQL!V16</f>
        <v>1909.9921955</v>
      </c>
      <c r="G4" s="40">
        <f>MYSQL!AB16</f>
        <v>451.52875</v>
      </c>
    </row>
    <row r="5" spans="1:7" x14ac:dyDescent="0.25">
      <c r="B5" s="36" t="s">
        <v>58</v>
      </c>
      <c r="C5" s="40">
        <f>MYSQL!D36</f>
        <v>372.15115450000002</v>
      </c>
      <c r="D5" s="40">
        <f>MYSQL!J36</f>
        <v>7.5583109999999998</v>
      </c>
      <c r="E5" s="40">
        <f>MYSQL!P36</f>
        <v>384.09171750000002</v>
      </c>
      <c r="F5" s="40">
        <f>MYSQL!V36</f>
        <v>448.89583849999997</v>
      </c>
      <c r="G5" s="40">
        <f>MYSQL!AB36</f>
        <v>43.504017500000003</v>
      </c>
    </row>
    <row r="6" spans="1:7" x14ac:dyDescent="0.25">
      <c r="B6" s="36" t="s">
        <v>59</v>
      </c>
      <c r="C6" s="40">
        <f>MYSQL!D54</f>
        <v>77.344508999999988</v>
      </c>
      <c r="D6" s="40">
        <f>MYSQL!J54</f>
        <v>11.231071499999999</v>
      </c>
      <c r="E6" s="40">
        <f>MYSQL!P54</f>
        <v>106.87235000000001</v>
      </c>
      <c r="F6" s="40">
        <f>MYSQL!V54</f>
        <v>149.23676449999999</v>
      </c>
      <c r="G6" s="40" t="e">
        <f>MYSQL!AB54</f>
        <v>#NUM!</v>
      </c>
    </row>
    <row r="7" spans="1:7" x14ac:dyDescent="0.25">
      <c r="B7" s="36" t="s">
        <v>56</v>
      </c>
      <c r="C7" s="40">
        <f>MSSQL!D16</f>
        <v>2829.6495030000001</v>
      </c>
      <c r="D7" s="40">
        <f>MSSQL!J16</f>
        <v>30.936632000000003</v>
      </c>
      <c r="E7" s="40">
        <f>MSSQL!P16</f>
        <v>2878.7809364999998</v>
      </c>
      <c r="F7" s="40">
        <f>MSSQL!V16</f>
        <v>3096.0583685000001</v>
      </c>
      <c r="G7" s="40">
        <f>MSSQL!AB16</f>
        <v>104.50233549999999</v>
      </c>
    </row>
    <row r="8" spans="1:7" x14ac:dyDescent="0.25">
      <c r="B8" s="36" t="s">
        <v>57</v>
      </c>
      <c r="C8" s="40">
        <f>MSSQL!D37</f>
        <v>4473.3366984999993</v>
      </c>
      <c r="D8" s="40">
        <f>MSSQL!J37</f>
        <v>17.411193000000001</v>
      </c>
      <c r="E8" s="40" t="e">
        <f>MSSQL!P37</f>
        <v>#NUM!</v>
      </c>
      <c r="F8" s="40" t="e">
        <f>MSSQL!V37</f>
        <v>#NUM!</v>
      </c>
      <c r="G8" s="40">
        <f>MSSQL!AB37</f>
        <v>16.204733000000001</v>
      </c>
    </row>
    <row r="9" spans="1:7" x14ac:dyDescent="0.25">
      <c r="B9" s="36" t="s">
        <v>50</v>
      </c>
      <c r="C9" s="40">
        <f>MSSQL!D58</f>
        <v>95.959478500000003</v>
      </c>
      <c r="D9" s="40">
        <f>MSSQL!J58</f>
        <v>166.1327005</v>
      </c>
      <c r="E9" s="40">
        <f>MSSQL!P58</f>
        <v>204.16878550000001</v>
      </c>
      <c r="F9" s="40">
        <f>MSSQL!V58</f>
        <v>173.1361</v>
      </c>
      <c r="G9" s="40" t="e">
        <f>MSSQL!AB58</f>
        <v>#NUM!</v>
      </c>
    </row>
    <row r="10" spans="1:7" x14ac:dyDescent="0.25">
      <c r="B10" s="36" t="s">
        <v>52</v>
      </c>
      <c r="C10" s="40">
        <f>MSSQL!D79</f>
        <v>62.125485499999996</v>
      </c>
      <c r="D10" s="40">
        <f>MSSQL!J79</f>
        <v>167.05307249999998</v>
      </c>
      <c r="E10" s="40">
        <f>MSSQL!P79</f>
        <v>69.155450999999999</v>
      </c>
      <c r="F10" s="40">
        <f>MSSQL!V79</f>
        <v>85.559225499999997</v>
      </c>
      <c r="G10" s="40" t="e">
        <f>MSSQL!AB79</f>
        <v>#NUM!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E3AA-B6E7-44FA-8C1A-CF2796162B62}">
  <dimension ref="A2:G10"/>
  <sheetViews>
    <sheetView workbookViewId="0">
      <selection activeCell="G20" sqref="G20"/>
    </sheetView>
  </sheetViews>
  <sheetFormatPr baseColWidth="10" defaultRowHeight="15" x14ac:dyDescent="0.25"/>
  <sheetData>
    <row r="2" spans="1:7" x14ac:dyDescent="0.25">
      <c r="A2" s="33" t="s">
        <v>55</v>
      </c>
    </row>
    <row r="3" spans="1:7" x14ac:dyDescent="0.25">
      <c r="B3" s="35" t="s">
        <v>53</v>
      </c>
      <c r="C3" s="34" t="s">
        <v>28</v>
      </c>
      <c r="D3" s="34" t="s">
        <v>29</v>
      </c>
      <c r="E3" s="34" t="s">
        <v>30</v>
      </c>
      <c r="F3" s="34" t="s">
        <v>31</v>
      </c>
      <c r="G3" s="34" t="s">
        <v>32</v>
      </c>
    </row>
    <row r="4" spans="1:7" x14ac:dyDescent="0.25">
      <c r="B4" s="36" t="s">
        <v>46</v>
      </c>
      <c r="C4" s="40">
        <f>MYSQL!G16</f>
        <v>1350.1513375</v>
      </c>
      <c r="D4" s="40">
        <f>MYSQL!M16</f>
        <v>58.414148750000003</v>
      </c>
      <c r="E4" s="40">
        <f>MYSQL!S16</f>
        <v>1557.5529875000002</v>
      </c>
      <c r="F4" s="40">
        <f>MYSQL!Y16</f>
        <v>2076.5664767500002</v>
      </c>
      <c r="G4" s="40">
        <f>MYSQL!AE16</f>
        <v>452.97430624999998</v>
      </c>
    </row>
    <row r="5" spans="1:7" x14ac:dyDescent="0.25">
      <c r="B5" s="36" t="s">
        <v>47</v>
      </c>
      <c r="C5" s="40">
        <f>MYSQL!G36</f>
        <v>562.87759200000005</v>
      </c>
      <c r="D5" s="40">
        <f>MYSQL!M36</f>
        <v>9.6207797500000005</v>
      </c>
      <c r="E5" s="40">
        <f>MYSQL!S36</f>
        <v>541.64253000000008</v>
      </c>
      <c r="F5" s="40">
        <f>MYSQL!Y36</f>
        <v>615.47011974999998</v>
      </c>
      <c r="G5" s="40">
        <f>MYSQL!AE36</f>
        <v>44.949573750000006</v>
      </c>
    </row>
    <row r="6" spans="1:7" x14ac:dyDescent="0.25">
      <c r="B6" s="36" t="s">
        <v>48</v>
      </c>
      <c r="C6" s="40">
        <f>MYSQL!G54</f>
        <v>96.469508999999988</v>
      </c>
      <c r="D6" s="40">
        <f>MYSQL!M54</f>
        <v>13.059196499999999</v>
      </c>
      <c r="E6" s="40">
        <f>MYSQL!S54</f>
        <v>110.70828750000001</v>
      </c>
      <c r="F6" s="40">
        <f>MYSQL!Y54</f>
        <v>184.03754574999999</v>
      </c>
      <c r="G6" s="40" t="e">
        <f>MYSQL!AE54</f>
        <v>#NUM!</v>
      </c>
    </row>
    <row r="7" spans="1:7" x14ac:dyDescent="0.25">
      <c r="B7" s="36" t="s">
        <v>49</v>
      </c>
      <c r="C7" s="40">
        <f>MSSQL!G16</f>
        <v>3020.3759405000001</v>
      </c>
      <c r="D7" s="40">
        <f>MSSQL!M16</f>
        <v>32.999100750000004</v>
      </c>
      <c r="E7" s="40">
        <f>MSSQL!S16</f>
        <v>3036.3317489999999</v>
      </c>
      <c r="F7" s="40">
        <f>MSSQL!Y16</f>
        <v>3262.6326497500004</v>
      </c>
      <c r="G7" s="40">
        <f>MSSQL!AE16</f>
        <v>105.94789174999998</v>
      </c>
    </row>
    <row r="8" spans="1:7" x14ac:dyDescent="0.25">
      <c r="B8" s="36" t="s">
        <v>50</v>
      </c>
      <c r="C8" s="40">
        <f>MSSQL!G37</f>
        <v>4664.0631359999998</v>
      </c>
      <c r="D8" s="40">
        <f>MSSQL!M37</f>
        <v>19.473661750000002</v>
      </c>
      <c r="E8" s="40" t="e">
        <f>MSSQL!S37</f>
        <v>#NUM!</v>
      </c>
      <c r="F8" s="40" t="e">
        <f>MSSQL!Y37</f>
        <v>#NUM!</v>
      </c>
      <c r="G8" s="40">
        <f>MSSQL!AE37</f>
        <v>17.65028925</v>
      </c>
    </row>
    <row r="9" spans="1:7" x14ac:dyDescent="0.25">
      <c r="B9" s="36" t="s">
        <v>51</v>
      </c>
      <c r="C9" s="40">
        <f>MSSQL!D58</f>
        <v>95.959478500000003</v>
      </c>
      <c r="D9" s="40">
        <f>MSSQL!M58</f>
        <v>167.9608255</v>
      </c>
      <c r="E9" s="40">
        <f>MSSQL!S58</f>
        <v>208.00472300000001</v>
      </c>
      <c r="F9" s="40">
        <f>MSSQL!Y58</f>
        <v>207.93688125</v>
      </c>
      <c r="G9" s="40" t="e">
        <f>MSSQL!AE58</f>
        <v>#NUM!</v>
      </c>
    </row>
    <row r="10" spans="1:7" x14ac:dyDescent="0.25">
      <c r="B10" s="36" t="s">
        <v>52</v>
      </c>
      <c r="C10" s="40">
        <f>MSSQL!D79</f>
        <v>62.125485499999996</v>
      </c>
      <c r="D10" s="40">
        <f>MSSQL!M79</f>
        <v>168.88119749999998</v>
      </c>
      <c r="E10" s="40">
        <f>MSSQL!S79</f>
        <v>72.991388499999999</v>
      </c>
      <c r="F10" s="40">
        <f>MSSQL!Y79</f>
        <v>120.36000675</v>
      </c>
      <c r="G10" s="40" t="e">
        <f>MSSQL!AE79</f>
        <v>#NUM!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MYSQL</vt:lpstr>
      <vt:lpstr>MSSQL</vt:lpstr>
      <vt:lpstr> ZusammenfassungDB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Kristian Picht</dc:creator>
  <cp:lastModifiedBy>picht</cp:lastModifiedBy>
  <dcterms:created xsi:type="dcterms:W3CDTF">2015-06-05T18:19:34Z</dcterms:created>
  <dcterms:modified xsi:type="dcterms:W3CDTF">2021-01-11T17:58:47Z</dcterms:modified>
</cp:coreProperties>
</file>