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Pardavimai\Documents\MB\Inostartas\Projekto dokumentai (Everoptics)\"/>
    </mc:Choice>
  </mc:AlternateContent>
  <xr:revisionPtr revIDLastSave="0" documentId="13_ncr:1_{08B7CBF6-D5A6-4B88-83A3-4A597D181159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Projekto dokumentai" sheetId="1" r:id="rId1"/>
    <sheet name="Veiklų sąrašas" sheetId="2" r:id="rId2"/>
    <sheet name="Sheet2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3" l="1"/>
  <c r="G37" i="3" l="1"/>
  <c r="F37" i="3" s="1"/>
  <c r="G22" i="3"/>
  <c r="F22" i="3" s="1"/>
  <c r="G23" i="3"/>
  <c r="F23" i="3" s="1"/>
  <c r="G24" i="3"/>
  <c r="F24" i="3" s="1"/>
  <c r="G25" i="3"/>
  <c r="F25" i="3" s="1"/>
  <c r="G26" i="3"/>
  <c r="F26" i="3" s="1"/>
  <c r="G27" i="3"/>
  <c r="G28" i="3"/>
  <c r="F28" i="3" s="1"/>
  <c r="G29" i="3"/>
  <c r="F29" i="3" s="1"/>
  <c r="G33" i="3"/>
  <c r="F33" i="3" s="1"/>
  <c r="G34" i="3"/>
  <c r="F34" i="3" s="1"/>
  <c r="G21" i="3"/>
  <c r="F21" i="3" s="1"/>
  <c r="G36" i="3"/>
  <c r="F36" i="3" s="1"/>
  <c r="G35" i="3"/>
  <c r="F35" i="3" s="1"/>
  <c r="E62" i="3"/>
  <c r="F62" i="3" s="1"/>
  <c r="G62" i="3" s="1"/>
  <c r="E18" i="3"/>
  <c r="G18" i="3" s="1"/>
  <c r="F18" i="3" s="1"/>
  <c r="E5" i="3"/>
  <c r="G5" i="3" s="1"/>
  <c r="E15" i="3"/>
  <c r="F15" i="3" s="1"/>
  <c r="G15" i="3" s="1"/>
  <c r="E16" i="3"/>
  <c r="F16" i="3" s="1"/>
  <c r="G16" i="3" s="1"/>
  <c r="E17" i="3"/>
  <c r="G17" i="3" s="1"/>
  <c r="F17" i="3" s="1"/>
  <c r="E14" i="3"/>
  <c r="F14" i="3" s="1"/>
  <c r="G14" i="3" s="1"/>
  <c r="E13" i="3"/>
  <c r="F13" i="3" s="1"/>
  <c r="G13" i="3" s="1"/>
  <c r="E12" i="3"/>
  <c r="F12" i="3" s="1"/>
  <c r="G12" i="3" s="1"/>
  <c r="E11" i="3"/>
  <c r="F11" i="3" s="1"/>
  <c r="G11" i="3" s="1"/>
  <c r="E10" i="3"/>
  <c r="F10" i="3" s="1"/>
  <c r="G10" i="3" s="1"/>
  <c r="E9" i="3"/>
  <c r="F9" i="3" s="1"/>
  <c r="G9" i="3" s="1"/>
  <c r="E7" i="3"/>
  <c r="F7" i="3" s="1"/>
  <c r="G7" i="3" s="1"/>
  <c r="E6" i="3"/>
  <c r="F6" i="3" s="1"/>
  <c r="G6" i="3" s="1"/>
  <c r="E3" i="3"/>
  <c r="F3" i="3" s="1"/>
  <c r="G3" i="3" s="1"/>
  <c r="E4" i="3"/>
  <c r="F4" i="3" s="1"/>
  <c r="G4" i="3" s="1"/>
  <c r="E2" i="3"/>
  <c r="F2" i="3" s="1"/>
  <c r="G2" i="3" s="1"/>
  <c r="K2" i="3"/>
  <c r="J7" i="3" s="1"/>
  <c r="G67" i="3" l="1"/>
  <c r="G68" i="3" s="1"/>
  <c r="F27" i="3"/>
  <c r="F67" i="3" s="1"/>
  <c r="F69" i="3" s="1"/>
  <c r="E67" i="3"/>
  <c r="G69" i="3" l="1"/>
  <c r="E68" i="3"/>
  <c r="E69" i="3"/>
  <c r="F68" i="3"/>
</calcChain>
</file>

<file path=xl/sharedStrings.xml><?xml version="1.0" encoding="utf-8"?>
<sst xmlns="http://schemas.openxmlformats.org/spreadsheetml/2006/main" count="80" uniqueCount="74">
  <si>
    <t>2.4.1</t>
  </si>
  <si>
    <t>2.4.2</t>
  </si>
  <si>
    <t>2.4.3</t>
  </si>
  <si>
    <t>2.4.6</t>
  </si>
  <si>
    <t>2.4.8</t>
  </si>
  <si>
    <t>2.4.9</t>
  </si>
  <si>
    <t>2.4.4. PFSA 4  priedą, kuriame pateikiama informacija, reikalinga projekto atitikčiai projektų atrankos kriterijams įvertinti</t>
  </si>
  <si>
    <t>2.4.5. MTEP verslo planą, parengtą pagal Kvietime teikti PĮP pateiktus rekomenduojamus formos ir turinio reikalavimus.</t>
  </si>
  <si>
    <t>2.4.7. Dokumentus, pagrindžiančius projekto biudžeto pagrįstumą (komerciniai pasiūlymai, nuorodos į rinkos esančias kainas ir kita (jei projekte numatytos patentavimo ir/ar projekto metu sukurto produkto parengimo rinkai veiklos, išlaidų pagrindimui turi būti pateikiama po tris lygiaverčius komercinius pasiūlymus)).</t>
  </si>
  <si>
    <t>Failas</t>
  </si>
  <si>
    <t>Projekto dokumentai</t>
  </si>
  <si>
    <t>2.4.4. PFSA 4 priedas</t>
  </si>
  <si>
    <t>Standa</t>
  </si>
  <si>
    <t>mokslo procentas</t>
  </si>
  <si>
    <t>Efektinis</t>
  </si>
  <si>
    <t>Dalis projekte</t>
  </si>
  <si>
    <t>Optika</t>
  </si>
  <si>
    <t>Optomechanika</t>
  </si>
  <si>
    <t>Linear stage</t>
  </si>
  <si>
    <t>Pilnas biudžetas</t>
  </si>
  <si>
    <t>Medžiagos</t>
  </si>
  <si>
    <t>Intensyvumas (su partneriais)</t>
  </si>
  <si>
    <t>Personalas</t>
  </si>
  <si>
    <t>etatas</t>
  </si>
  <si>
    <t>mėnesiai</t>
  </si>
  <si>
    <t>mėnesinis atlyginimas</t>
  </si>
  <si>
    <t>eksperimentinės pletros procentas</t>
  </si>
  <si>
    <t>kamera</t>
  </si>
  <si>
    <t>Projektavimas (perkama paslauga)</t>
  </si>
  <si>
    <t>parabolė 100mm</t>
  </si>
  <si>
    <t>parabolė 50mm</t>
  </si>
  <si>
    <t>Motorizuotas transliatorius 8MT30-50</t>
  </si>
  <si>
    <t>Kiekis, vnt.</t>
  </si>
  <si>
    <t>Motorizuotas transliatorius 8MT173-30</t>
  </si>
  <si>
    <t>Motorizuotas posūkio staliukas 8MR190-2-28</t>
  </si>
  <si>
    <t>Kontroleris 8SMC5-M-ETH/RS232-B19x3-8</t>
  </si>
  <si>
    <t>Kampas 2AB173-20-50</t>
  </si>
  <si>
    <t>Pristatymas</t>
  </si>
  <si>
    <t>AvaSpec-ULS2048CL-EVO-UA-50</t>
  </si>
  <si>
    <t>AvaLight-DHc</t>
  </si>
  <si>
    <t>IC-DB26-2</t>
  </si>
  <si>
    <t>PS-12V/1.0A</t>
  </si>
  <si>
    <t>AvaSpec-ULS2048CL-EVO 100um slit</t>
  </si>
  <si>
    <t>DCL-UV/VIS-200</t>
  </si>
  <si>
    <t>Detector collection lens</t>
  </si>
  <si>
    <t>Kas tai</t>
  </si>
  <si>
    <t>Vieneto kaina</t>
  </si>
  <si>
    <t>Pilna kaina</t>
  </si>
  <si>
    <t>Spektrometrai Vildoma</t>
  </si>
  <si>
    <t>Slit-100</t>
  </si>
  <si>
    <t>OSC-UA</t>
  </si>
  <si>
    <t>Order sorting coating with Linear Variable Filter filter for UA/VA  gratings in AvaSpec-ULS2048CL/ 4096CL/2048XL/2048x64(TEC)</t>
  </si>
  <si>
    <t>Light source control cable</t>
  </si>
  <si>
    <t>https://www.thorlabs.com/newgrouppage9.cfm?objectgroup_id=8535</t>
  </si>
  <si>
    <t>K-Cube™ Brushless DC Servo Driver</t>
  </si>
  <si>
    <t>Tube lense</t>
  </si>
  <si>
    <t xml:space="preserve">kameros veidrodis </t>
  </si>
  <si>
    <t>Apšvietimo ranka</t>
  </si>
  <si>
    <t>Surinkimo ranka</t>
  </si>
  <si>
    <t>MPD149-F01</t>
  </si>
  <si>
    <t>MPD129-F01</t>
  </si>
  <si>
    <t>Su PVM</t>
  </si>
  <si>
    <t>Be PVM</t>
  </si>
  <si>
    <t xml:space="preserve"> 2''</t>
  </si>
  <si>
    <t>PF20-03-F01, 	Ø2" UV-Enhanced Aluminum Mirror</t>
  </si>
  <si>
    <t>BSF20-UV, Ø2" UVFS Beam Sampler for Beam Pick-Off, ARC: 245-400 nm, 8 mm Thick</t>
  </si>
  <si>
    <t>Beam sampler 2''  (P pol: 2%, S pol:10%)</t>
  </si>
  <si>
    <t>ME2-P01, Ø2" Protected Silver Mirror, 3.2 mm Thick</t>
  </si>
  <si>
    <t>Point grey blackfly, Model: BFLY-PGE-50A2M-CS: 5.0 MP, 13 FPS, Aptina MT9P031, Mono, https://www.flir.eu/products/blackfly-gige/?model=BFLY-PGE-50A2C-CS&amp;vertical=machine%20vision&amp;segment=iis</t>
  </si>
  <si>
    <t>CPS635, https://www.thorlabs.com/newgrouppage9.cfm?objectgroup_id=1487</t>
  </si>
  <si>
    <t>Laser pointer, 635nm</t>
  </si>
  <si>
    <t>Laikiklis parabolei</t>
  </si>
  <si>
    <t>Kompiuteris</t>
  </si>
  <si>
    <t>https://www.standa.lt/products/catalog/optical_positioners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</si>
</sst>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86"/>
      <scheme val="minor"/>
    </font>
    <font>
      <b/>
      <sz val="11"/>
      <color theme="1"/>
      <name val="Calibri"/>
      <family val="2"/>
      <charset val="186"/>
      <scheme val="minor"/>
    </font>
    <font>
      <sz val="8"/>
      <name val="Calibri"/>
      <family val="2"/>
      <scheme val="minor"/>
    </font>
    <font>
      <sz val="9"/>
      <color rgb="FF000000"/>
      <name val="Arial"/>
      <family val="2"/>
      <charset val="186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3">
    <xf numFmtId="0" fontId="0" fillId="0" borderId="0" xfId="0"/>
    <xf numFmtId="0" fontId="2" fillId="0" borderId="0" xfId="0" applyFont="1"/>
    <xf numFmtId="0" fontId="2" fillId="0" borderId="1" xfId="0" applyFont="1" applyBorder="1"/>
    <xf numFmtId="0" fontId="0" fillId="0" borderId="1" xfId="0" applyBorder="1"/>
    <xf numFmtId="0" fontId="1" fillId="0" borderId="0" xfId="0" applyFont="1"/>
    <xf numFmtId="0" fontId="1" fillId="0" borderId="0" xfId="0" applyFont="1" applyFill="1" applyBorder="1"/>
    <xf numFmtId="0" fontId="0" fillId="0" borderId="0" xfId="0" applyBorder="1"/>
    <xf numFmtId="0" fontId="0" fillId="0" borderId="0" xfId="0" applyFill="1" applyBorder="1"/>
    <xf numFmtId="0" fontId="0" fillId="0" borderId="0" xfId="0" applyBorder="1" applyAlignment="1">
      <alignment wrapText="1"/>
    </xf>
    <xf numFmtId="0" fontId="1" fillId="0" borderId="0" xfId="0" applyFont="1" applyBorder="1"/>
    <xf numFmtId="0" fontId="4" fillId="0" borderId="0" xfId="0" applyFont="1"/>
    <xf numFmtId="0" fontId="2" fillId="0" borderId="2" xfId="0" applyFont="1" applyBorder="1"/>
    <xf numFmtId="0" fontId="0" fillId="0" borderId="2" xfId="0" applyBorder="1"/>
    <xf numFmtId="0" fontId="1" fillId="0" borderId="2" xfId="0" applyFont="1" applyBorder="1"/>
    <xf numFmtId="0" fontId="0" fillId="0" borderId="2" xfId="0" applyFill="1" applyBorder="1"/>
    <xf numFmtId="0" fontId="1" fillId="0" borderId="3" xfId="0" applyFont="1" applyBorder="1"/>
    <xf numFmtId="0" fontId="0" fillId="0" borderId="3" xfId="0" applyBorder="1"/>
    <xf numFmtId="0" fontId="0" fillId="0" borderId="3" xfId="0" applyFill="1" applyBorder="1"/>
    <xf numFmtId="0" fontId="5" fillId="0" borderId="0" xfId="1"/>
    <xf numFmtId="0" fontId="6" fillId="0" borderId="3" xfId="0" applyFont="1" applyBorder="1"/>
    <xf numFmtId="0" fontId="6" fillId="0" borderId="2" xfId="0" applyFont="1" applyBorder="1"/>
    <xf numFmtId="0" fontId="6" fillId="0" borderId="0" xfId="0" applyFont="1"/>
    <xf numFmtId="0" fontId="6" fillId="0" borderId="1" xfId="0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thorlabs.com/thorproduct.cfm?partnumber=BSF20-UV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www.thorlabs.com/thorproduct.cfm?partnumber=PF20-03-F01" TargetMode="External"/><Relationship Id="rId1" Type="http://schemas.openxmlformats.org/officeDocument/2006/relationships/hyperlink" Target="https://www.thorlabs.com/thorproduct.cfm?partnumber=MPD149-F01" TargetMode="External"/><Relationship Id="rId6" Type="http://schemas.openxmlformats.org/officeDocument/2006/relationships/hyperlink" Target="https://www.standa.lt/products/catalog/optical_positioners" TargetMode="External"/><Relationship Id="rId5" Type="http://schemas.openxmlformats.org/officeDocument/2006/relationships/hyperlink" Target="https://www.thorlabs.com/thorproduct.cfm?partnumber=PF20-03-F01" TargetMode="External"/><Relationship Id="rId4" Type="http://schemas.openxmlformats.org/officeDocument/2006/relationships/hyperlink" Target="https://www.thorlabs.com/thorproduct.cfm?partnumber=ME2-P0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"/>
  <sheetViews>
    <sheetView workbookViewId="0">
      <selection activeCell="A13" sqref="A13"/>
    </sheetView>
  </sheetViews>
  <sheetFormatPr defaultRowHeight="14.4" x14ac:dyDescent="0.3"/>
  <cols>
    <col min="1" max="1" width="98.44140625" customWidth="1"/>
    <col min="2" max="2" width="22.88671875" customWidth="1"/>
    <col min="3" max="3" width="19.88671875" customWidth="1"/>
    <col min="4" max="4" width="29.5546875" customWidth="1"/>
  </cols>
  <sheetData>
    <row r="1" spans="1:2" x14ac:dyDescent="0.3">
      <c r="A1" t="s">
        <v>10</v>
      </c>
      <c r="B1" t="s">
        <v>9</v>
      </c>
    </row>
    <row r="3" spans="1:2" x14ac:dyDescent="0.3">
      <c r="A3" t="s">
        <v>0</v>
      </c>
    </row>
    <row r="4" spans="1:2" x14ac:dyDescent="0.3">
      <c r="A4" t="s">
        <v>1</v>
      </c>
    </row>
    <row r="5" spans="1:2" x14ac:dyDescent="0.3">
      <c r="A5" t="s">
        <v>2</v>
      </c>
    </row>
    <row r="6" spans="1:2" x14ac:dyDescent="0.3">
      <c r="A6" t="s">
        <v>6</v>
      </c>
      <c r="B6" t="s">
        <v>11</v>
      </c>
    </row>
    <row r="7" spans="1:2" x14ac:dyDescent="0.3">
      <c r="A7" t="s">
        <v>7</v>
      </c>
    </row>
    <row r="8" spans="1:2" x14ac:dyDescent="0.3">
      <c r="A8" t="s">
        <v>3</v>
      </c>
    </row>
    <row r="9" spans="1:2" x14ac:dyDescent="0.3">
      <c r="A9" t="s">
        <v>8</v>
      </c>
    </row>
    <row r="10" spans="1:2" x14ac:dyDescent="0.3">
      <c r="A10" t="s">
        <v>4</v>
      </c>
    </row>
    <row r="11" spans="1:2" x14ac:dyDescent="0.3">
      <c r="A11" t="s">
        <v>5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67D1A-FA01-4008-8A26-628E8958C4EE}">
  <dimension ref="A1"/>
  <sheetViews>
    <sheetView workbookViewId="0">
      <selection activeCell="F15" sqref="F15"/>
    </sheetView>
  </sheetViews>
  <sheetFormatPr defaultRowHeight="14.4" x14ac:dyDescent="0.3"/>
  <cols>
    <col min="1" max="1" width="26.6640625" customWidth="1"/>
  </cols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54270-3920-4972-9B6D-AF3B7EE16561}">
  <dimension ref="A1:K69"/>
  <sheetViews>
    <sheetView tabSelected="1" topLeftCell="A34" workbookViewId="0">
      <selection activeCell="B46" sqref="B46"/>
    </sheetView>
  </sheetViews>
  <sheetFormatPr defaultRowHeight="14.4" x14ac:dyDescent="0.3"/>
  <cols>
    <col min="1" max="1" width="47" customWidth="1"/>
    <col min="2" max="2" width="39.21875" customWidth="1"/>
    <col min="3" max="3" width="30.44140625" customWidth="1"/>
    <col min="4" max="4" width="19" customWidth="1"/>
    <col min="5" max="5" width="13" customWidth="1"/>
    <col min="9" max="9" width="16.109375" customWidth="1"/>
    <col min="10" max="10" width="15.5546875" customWidth="1"/>
    <col min="11" max="11" width="16.6640625" customWidth="1"/>
    <col min="13" max="13" width="25.77734375" customWidth="1"/>
    <col min="14" max="14" width="15.77734375" customWidth="1"/>
    <col min="15" max="15" width="28.6640625" customWidth="1"/>
  </cols>
  <sheetData>
    <row r="1" spans="1:11" x14ac:dyDescent="0.3">
      <c r="A1" s="2" t="s">
        <v>12</v>
      </c>
      <c r="B1" s="12" t="s">
        <v>45</v>
      </c>
      <c r="C1" s="3" t="s">
        <v>32</v>
      </c>
      <c r="D1" s="3" t="s">
        <v>46</v>
      </c>
      <c r="E1" s="3" t="s">
        <v>47</v>
      </c>
      <c r="F1" s="3" t="s">
        <v>61</v>
      </c>
      <c r="G1" s="7" t="s">
        <v>62</v>
      </c>
      <c r="J1" t="s">
        <v>13</v>
      </c>
      <c r="K1" t="s">
        <v>26</v>
      </c>
    </row>
    <row r="2" spans="1:11" x14ac:dyDescent="0.3">
      <c r="A2" t="s">
        <v>31</v>
      </c>
      <c r="C2">
        <v>3</v>
      </c>
      <c r="D2">
        <v>699</v>
      </c>
      <c r="E2">
        <f>C2*D2</f>
        <v>2097</v>
      </c>
      <c r="F2">
        <f>E2</f>
        <v>2097</v>
      </c>
      <c r="G2" s="6">
        <f>F2/1.21</f>
        <v>1733.0578512396694</v>
      </c>
      <c r="I2" t="s">
        <v>15</v>
      </c>
      <c r="J2">
        <v>0.8</v>
      </c>
      <c r="K2">
        <f>1-J2</f>
        <v>0.19999999999999996</v>
      </c>
    </row>
    <row r="3" spans="1:11" x14ac:dyDescent="0.3">
      <c r="A3" t="s">
        <v>33</v>
      </c>
      <c r="C3">
        <v>2</v>
      </c>
      <c r="D3">
        <v>549</v>
      </c>
      <c r="E3">
        <f>C3*D3</f>
        <v>1098</v>
      </c>
      <c r="F3">
        <f t="shared" ref="F3:F7" si="0">E3</f>
        <v>1098</v>
      </c>
      <c r="G3" s="6">
        <f>F3/1.21</f>
        <v>907.43801652892569</v>
      </c>
      <c r="I3" t="s">
        <v>21</v>
      </c>
      <c r="J3">
        <v>0.8</v>
      </c>
      <c r="K3">
        <v>0.6</v>
      </c>
    </row>
    <row r="4" spans="1:11" x14ac:dyDescent="0.3">
      <c r="A4" t="s">
        <v>34</v>
      </c>
      <c r="C4">
        <v>2</v>
      </c>
      <c r="D4">
        <v>1647</v>
      </c>
      <c r="E4">
        <f>C4*D4</f>
        <v>3294</v>
      </c>
      <c r="F4">
        <f t="shared" si="0"/>
        <v>3294</v>
      </c>
      <c r="G4" s="6">
        <f t="shared" ref="G4:G7" si="1">F4/1.21</f>
        <v>2722.3140495867769</v>
      </c>
    </row>
    <row r="5" spans="1:11" x14ac:dyDescent="0.3">
      <c r="A5" t="s">
        <v>35</v>
      </c>
      <c r="C5">
        <v>1</v>
      </c>
      <c r="D5">
        <v>6764</v>
      </c>
      <c r="E5">
        <f>C5*D5</f>
        <v>6764</v>
      </c>
      <c r="F5">
        <f>E5</f>
        <v>6764</v>
      </c>
      <c r="G5" s="6">
        <f t="shared" si="1"/>
        <v>5590.0826446280989</v>
      </c>
    </row>
    <row r="6" spans="1:11" x14ac:dyDescent="0.3">
      <c r="A6" t="s">
        <v>36</v>
      </c>
      <c r="C6">
        <v>1</v>
      </c>
      <c r="D6">
        <v>54</v>
      </c>
      <c r="E6">
        <f>C6*D6</f>
        <v>54</v>
      </c>
      <c r="F6">
        <f t="shared" si="0"/>
        <v>54</v>
      </c>
      <c r="G6" s="6">
        <f t="shared" si="1"/>
        <v>44.628099173553721</v>
      </c>
    </row>
    <row r="7" spans="1:11" x14ac:dyDescent="0.3">
      <c r="A7" t="s">
        <v>37</v>
      </c>
      <c r="C7">
        <v>1</v>
      </c>
      <c r="D7">
        <v>40</v>
      </c>
      <c r="E7">
        <f>C7*D7</f>
        <v>40</v>
      </c>
      <c r="F7">
        <f t="shared" si="0"/>
        <v>40</v>
      </c>
      <c r="G7" s="6">
        <f t="shared" si="1"/>
        <v>33.057851239669425</v>
      </c>
      <c r="I7" t="s">
        <v>14</v>
      </c>
      <c r="J7">
        <f>J3*J2+K3*K2</f>
        <v>0.76000000000000012</v>
      </c>
    </row>
    <row r="8" spans="1:11" x14ac:dyDescent="0.3">
      <c r="A8" s="2" t="s">
        <v>48</v>
      </c>
      <c r="B8" s="3"/>
      <c r="C8" s="3"/>
      <c r="D8" s="3"/>
      <c r="E8" s="3"/>
      <c r="F8" s="3"/>
      <c r="G8" s="3"/>
    </row>
    <row r="9" spans="1:11" x14ac:dyDescent="0.3">
      <c r="A9" s="9" t="s">
        <v>38</v>
      </c>
      <c r="C9" s="7">
        <v>2</v>
      </c>
      <c r="D9" s="7">
        <v>2773</v>
      </c>
      <c r="E9" s="7">
        <f>C9*D9</f>
        <v>5546</v>
      </c>
      <c r="F9" s="7">
        <f>E9</f>
        <v>5546</v>
      </c>
      <c r="G9" s="7">
        <f>F9/1.21</f>
        <v>4583.4710743801652</v>
      </c>
    </row>
    <row r="10" spans="1:11" x14ac:dyDescent="0.3">
      <c r="A10" s="10" t="s">
        <v>42</v>
      </c>
      <c r="C10" s="7">
        <v>1</v>
      </c>
      <c r="D10" s="8">
        <v>3104</v>
      </c>
      <c r="E10" s="7">
        <f>C10*D10</f>
        <v>3104</v>
      </c>
      <c r="F10" s="7">
        <f t="shared" ref="F10:F16" si="2">E10</f>
        <v>3104</v>
      </c>
      <c r="G10" s="7">
        <f t="shared" ref="G10:G16" si="3">F10/1.21</f>
        <v>2565.2892561983472</v>
      </c>
    </row>
    <row r="11" spans="1:11" x14ac:dyDescent="0.3">
      <c r="A11" t="s">
        <v>43</v>
      </c>
      <c r="B11" t="s">
        <v>44</v>
      </c>
      <c r="C11" s="7">
        <v>1</v>
      </c>
      <c r="D11" s="7">
        <v>154</v>
      </c>
      <c r="E11" s="7">
        <f>C11*D11</f>
        <v>154</v>
      </c>
      <c r="F11" s="7">
        <f t="shared" si="2"/>
        <v>154</v>
      </c>
      <c r="G11" s="7">
        <f t="shared" si="3"/>
        <v>127.27272727272728</v>
      </c>
    </row>
    <row r="12" spans="1:11" x14ac:dyDescent="0.3">
      <c r="A12" s="10" t="s">
        <v>49</v>
      </c>
      <c r="C12" s="7">
        <v>1</v>
      </c>
      <c r="D12" s="7">
        <v>143</v>
      </c>
      <c r="E12" s="7">
        <f>C12*D12</f>
        <v>143</v>
      </c>
      <c r="F12" s="7">
        <f t="shared" si="2"/>
        <v>143</v>
      </c>
      <c r="G12" s="7">
        <f t="shared" si="3"/>
        <v>118.18181818181819</v>
      </c>
    </row>
    <row r="13" spans="1:11" x14ac:dyDescent="0.3">
      <c r="A13" t="s">
        <v>50</v>
      </c>
      <c r="B13" t="s">
        <v>51</v>
      </c>
      <c r="C13" s="7">
        <v>1</v>
      </c>
      <c r="D13" s="7">
        <v>209</v>
      </c>
      <c r="E13" s="7">
        <f>C13*D13</f>
        <v>209</v>
      </c>
      <c r="F13" s="7">
        <f t="shared" si="2"/>
        <v>209</v>
      </c>
      <c r="G13" s="7">
        <f t="shared" si="3"/>
        <v>172.72727272727272</v>
      </c>
    </row>
    <row r="14" spans="1:11" x14ac:dyDescent="0.3">
      <c r="A14" s="10" t="s">
        <v>39</v>
      </c>
      <c r="C14" s="6">
        <v>1</v>
      </c>
      <c r="D14" s="7">
        <v>1798</v>
      </c>
      <c r="E14" s="7">
        <f>C14*D14</f>
        <v>1798</v>
      </c>
      <c r="F14" s="7">
        <f t="shared" si="2"/>
        <v>1798</v>
      </c>
      <c r="G14" s="7">
        <f t="shared" si="3"/>
        <v>1485.9504132231405</v>
      </c>
    </row>
    <row r="15" spans="1:11" x14ac:dyDescent="0.3">
      <c r="A15" s="10" t="s">
        <v>40</v>
      </c>
      <c r="B15" t="s">
        <v>52</v>
      </c>
      <c r="C15" s="7">
        <v>1</v>
      </c>
      <c r="D15" s="7">
        <v>115</v>
      </c>
      <c r="E15" s="7">
        <f t="shared" ref="E15:G18" si="4">C15*D15</f>
        <v>115</v>
      </c>
      <c r="F15" s="7">
        <f t="shared" si="2"/>
        <v>115</v>
      </c>
      <c r="G15" s="7">
        <f t="shared" si="3"/>
        <v>95.041322314049594</v>
      </c>
    </row>
    <row r="16" spans="1:11" x14ac:dyDescent="0.3">
      <c r="A16" s="10" t="s">
        <v>41</v>
      </c>
      <c r="C16" s="7">
        <v>4</v>
      </c>
      <c r="D16" s="7">
        <v>45</v>
      </c>
      <c r="E16" s="7">
        <f t="shared" si="4"/>
        <v>180</v>
      </c>
      <c r="F16" s="7">
        <f t="shared" si="2"/>
        <v>180</v>
      </c>
      <c r="G16" s="7">
        <f t="shared" si="3"/>
        <v>148.7603305785124</v>
      </c>
    </row>
    <row r="17" spans="1:7" x14ac:dyDescent="0.3">
      <c r="A17" s="15" t="s">
        <v>18</v>
      </c>
      <c r="B17" s="16" t="s">
        <v>53</v>
      </c>
      <c r="C17" s="16">
        <v>1</v>
      </c>
      <c r="D17" s="16">
        <v>2082</v>
      </c>
      <c r="E17" s="17">
        <f t="shared" si="4"/>
        <v>2082</v>
      </c>
      <c r="F17" s="19">
        <f>G17*1.21</f>
        <v>2519.2199999999998</v>
      </c>
      <c r="G17" s="16">
        <f>E17</f>
        <v>2082</v>
      </c>
    </row>
    <row r="18" spans="1:7" x14ac:dyDescent="0.3">
      <c r="A18" s="13" t="s">
        <v>54</v>
      </c>
      <c r="B18" s="16" t="s">
        <v>53</v>
      </c>
      <c r="C18" s="12">
        <v>1</v>
      </c>
      <c r="D18" s="12">
        <v>804</v>
      </c>
      <c r="E18" s="14">
        <f t="shared" si="4"/>
        <v>804</v>
      </c>
      <c r="F18" s="20">
        <f>G18*1.21</f>
        <v>972.83999999999992</v>
      </c>
      <c r="G18" s="7">
        <f>E18</f>
        <v>804</v>
      </c>
    </row>
    <row r="19" spans="1:7" x14ac:dyDescent="0.3">
      <c r="A19" s="11" t="s">
        <v>16</v>
      </c>
      <c r="B19" s="3"/>
      <c r="C19" s="12"/>
      <c r="D19" s="12"/>
      <c r="E19" s="12"/>
      <c r="F19" s="12"/>
      <c r="G19" s="3"/>
    </row>
    <row r="20" spans="1:7" x14ac:dyDescent="0.3">
      <c r="A20" s="1" t="s">
        <v>57</v>
      </c>
    </row>
    <row r="21" spans="1:7" x14ac:dyDescent="0.3">
      <c r="A21" s="18" t="s">
        <v>59</v>
      </c>
      <c r="B21" s="4" t="s">
        <v>29</v>
      </c>
      <c r="C21" s="7">
        <v>1</v>
      </c>
      <c r="D21">
        <v>173.63</v>
      </c>
      <c r="F21" s="21">
        <f>G21*1.21</f>
        <v>210.09229999999999</v>
      </c>
      <c r="G21">
        <f>D21*C21</f>
        <v>173.63</v>
      </c>
    </row>
    <row r="22" spans="1:7" x14ac:dyDescent="0.3">
      <c r="A22" t="s">
        <v>60</v>
      </c>
      <c r="B22" s="5" t="s">
        <v>30</v>
      </c>
      <c r="C22" s="7">
        <v>1</v>
      </c>
      <c r="D22">
        <v>173.63</v>
      </c>
      <c r="F22" s="21">
        <f t="shared" ref="F22:F37" si="5">G22*1.21</f>
        <v>210.09229999999999</v>
      </c>
      <c r="G22">
        <f t="shared" ref="G22:G34" si="6">D22*C22</f>
        <v>173.63</v>
      </c>
    </row>
    <row r="23" spans="1:7" x14ac:dyDescent="0.3">
      <c r="A23" s="18" t="s">
        <v>65</v>
      </c>
      <c r="B23" s="4" t="s">
        <v>66</v>
      </c>
      <c r="C23" s="7">
        <v>1</v>
      </c>
      <c r="D23">
        <v>102.96</v>
      </c>
      <c r="F23" s="21">
        <f t="shared" si="5"/>
        <v>124.58159999999999</v>
      </c>
      <c r="G23">
        <f t="shared" si="6"/>
        <v>102.96</v>
      </c>
    </row>
    <row r="24" spans="1:7" x14ac:dyDescent="0.3">
      <c r="A24" s="18" t="s">
        <v>64</v>
      </c>
      <c r="B24" s="4" t="s">
        <v>63</v>
      </c>
      <c r="C24">
        <v>2</v>
      </c>
      <c r="D24">
        <v>97.02</v>
      </c>
      <c r="F24" s="21">
        <f t="shared" si="5"/>
        <v>234.7884</v>
      </c>
      <c r="G24">
        <f t="shared" si="6"/>
        <v>194.04</v>
      </c>
    </row>
    <row r="25" spans="1:7" x14ac:dyDescent="0.3">
      <c r="A25" s="18" t="s">
        <v>67</v>
      </c>
      <c r="B25" s="4" t="s">
        <v>56</v>
      </c>
      <c r="C25">
        <v>1</v>
      </c>
      <c r="D25">
        <v>53.45</v>
      </c>
      <c r="F25" s="21">
        <f t="shared" si="5"/>
        <v>64.674499999999995</v>
      </c>
      <c r="G25">
        <f t="shared" si="6"/>
        <v>53.45</v>
      </c>
    </row>
    <row r="26" spans="1:7" x14ac:dyDescent="0.3">
      <c r="A26" t="s">
        <v>68</v>
      </c>
      <c r="B26" s="4" t="s">
        <v>27</v>
      </c>
      <c r="C26">
        <v>1</v>
      </c>
      <c r="D26">
        <v>364</v>
      </c>
      <c r="F26" s="21">
        <f t="shared" si="5"/>
        <v>440.44</v>
      </c>
      <c r="G26">
        <f t="shared" si="6"/>
        <v>364</v>
      </c>
    </row>
    <row r="27" spans="1:7" x14ac:dyDescent="0.3">
      <c r="B27" s="4" t="s">
        <v>55</v>
      </c>
      <c r="F27" s="21">
        <f t="shared" si="5"/>
        <v>0</v>
      </c>
      <c r="G27">
        <f t="shared" si="6"/>
        <v>0</v>
      </c>
    </row>
    <row r="28" spans="1:7" x14ac:dyDescent="0.3">
      <c r="A28" t="s">
        <v>69</v>
      </c>
      <c r="B28" s="4" t="s">
        <v>70</v>
      </c>
      <c r="C28">
        <v>1</v>
      </c>
      <c r="D28">
        <v>93.96</v>
      </c>
      <c r="F28" s="21">
        <f t="shared" si="5"/>
        <v>113.69159999999999</v>
      </c>
      <c r="G28">
        <f t="shared" si="6"/>
        <v>93.96</v>
      </c>
    </row>
    <row r="29" spans="1:7" x14ac:dyDescent="0.3">
      <c r="B29" s="4"/>
      <c r="F29" s="21">
        <f t="shared" si="5"/>
        <v>0</v>
      </c>
      <c r="G29">
        <f t="shared" si="6"/>
        <v>0</v>
      </c>
    </row>
    <row r="30" spans="1:7" x14ac:dyDescent="0.3">
      <c r="A30" t="s">
        <v>71</v>
      </c>
      <c r="B30" s="4"/>
      <c r="F30" s="21"/>
    </row>
    <row r="31" spans="1:7" x14ac:dyDescent="0.3">
      <c r="B31" s="4"/>
      <c r="F31" s="21"/>
    </row>
    <row r="32" spans="1:7" x14ac:dyDescent="0.3">
      <c r="B32" s="4"/>
      <c r="F32" s="21"/>
    </row>
    <row r="33" spans="1:7" x14ac:dyDescent="0.3">
      <c r="F33" s="21">
        <f t="shared" si="5"/>
        <v>0</v>
      </c>
      <c r="G33">
        <f t="shared" si="6"/>
        <v>0</v>
      </c>
    </row>
    <row r="34" spans="1:7" x14ac:dyDescent="0.3">
      <c r="A34" s="1"/>
      <c r="B34" s="4"/>
      <c r="F34" s="21">
        <f t="shared" si="5"/>
        <v>0</v>
      </c>
      <c r="G34">
        <f t="shared" si="6"/>
        <v>0</v>
      </c>
    </row>
    <row r="35" spans="1:7" x14ac:dyDescent="0.3">
      <c r="A35" s="2" t="s">
        <v>58</v>
      </c>
      <c r="B35" s="3"/>
      <c r="C35" s="3"/>
      <c r="D35" s="3"/>
      <c r="E35" s="3"/>
      <c r="F35" s="22">
        <f t="shared" si="5"/>
        <v>0</v>
      </c>
      <c r="G35" s="3">
        <f t="shared" ref="G35" si="7">C35*D35</f>
        <v>0</v>
      </c>
    </row>
    <row r="36" spans="1:7" x14ac:dyDescent="0.3">
      <c r="A36" t="s">
        <v>60</v>
      </c>
      <c r="B36" s="5" t="s">
        <v>30</v>
      </c>
      <c r="C36" s="7">
        <v>2</v>
      </c>
      <c r="D36">
        <v>173.63</v>
      </c>
      <c r="F36" s="21">
        <f t="shared" si="5"/>
        <v>420.18459999999999</v>
      </c>
      <c r="G36">
        <f>D36*C36</f>
        <v>347.26</v>
      </c>
    </row>
    <row r="37" spans="1:7" x14ac:dyDescent="0.3">
      <c r="A37" s="18" t="s">
        <v>64</v>
      </c>
      <c r="B37" s="4" t="s">
        <v>63</v>
      </c>
      <c r="C37">
        <v>1</v>
      </c>
      <c r="D37">
        <v>97.02</v>
      </c>
      <c r="F37" s="21">
        <f t="shared" si="5"/>
        <v>117.3942</v>
      </c>
      <c r="G37">
        <f t="shared" ref="G37" si="8">D37*C37</f>
        <v>97.02</v>
      </c>
    </row>
    <row r="38" spans="1:7" x14ac:dyDescent="0.3">
      <c r="A38" s="1"/>
      <c r="F38" s="21"/>
    </row>
    <row r="39" spans="1:7" x14ac:dyDescent="0.3">
      <c r="A39" s="1"/>
      <c r="F39" s="21"/>
    </row>
    <row r="40" spans="1:7" x14ac:dyDescent="0.3">
      <c r="A40" s="1"/>
      <c r="F40" s="21"/>
    </row>
    <row r="41" spans="1:7" x14ac:dyDescent="0.3">
      <c r="F41" s="21"/>
    </row>
    <row r="42" spans="1:7" x14ac:dyDescent="0.3">
      <c r="A42" s="2" t="s">
        <v>17</v>
      </c>
      <c r="B42" s="3"/>
      <c r="C42" s="3"/>
      <c r="D42" s="3"/>
      <c r="E42" s="3"/>
      <c r="F42" s="3"/>
      <c r="G42" s="3"/>
    </row>
    <row r="43" spans="1:7" x14ac:dyDescent="0.3">
      <c r="A43" t="s">
        <v>57</v>
      </c>
    </row>
    <row r="44" spans="1:7" x14ac:dyDescent="0.3">
      <c r="A44" s="18" t="s">
        <v>73</v>
      </c>
    </row>
    <row r="54" spans="1:7" x14ac:dyDescent="0.3">
      <c r="A54" t="s">
        <v>72</v>
      </c>
    </row>
    <row r="56" spans="1:7" x14ac:dyDescent="0.3">
      <c r="A56" s="1" t="s">
        <v>20</v>
      </c>
      <c r="F56">
        <v>840</v>
      </c>
      <c r="G56">
        <v>840</v>
      </c>
    </row>
    <row r="57" spans="1:7" x14ac:dyDescent="0.3">
      <c r="A57" s="1" t="s">
        <v>28</v>
      </c>
      <c r="F57">
        <v>5000</v>
      </c>
      <c r="G57">
        <v>5000</v>
      </c>
    </row>
    <row r="60" spans="1:7" x14ac:dyDescent="0.3">
      <c r="A60" t="s">
        <v>22</v>
      </c>
    </row>
    <row r="61" spans="1:7" x14ac:dyDescent="0.3">
      <c r="B61" t="s">
        <v>23</v>
      </c>
      <c r="C61" t="s">
        <v>24</v>
      </c>
      <c r="D61" t="s">
        <v>25</v>
      </c>
    </row>
    <row r="62" spans="1:7" x14ac:dyDescent="0.3">
      <c r="B62">
        <v>1.5</v>
      </c>
      <c r="C62">
        <v>12</v>
      </c>
      <c r="D62">
        <v>1600</v>
      </c>
      <c r="E62">
        <f>B62*C62*D62</f>
        <v>28800</v>
      </c>
      <c r="F62">
        <f>E62</f>
        <v>28800</v>
      </c>
      <c r="G62">
        <f>F62</f>
        <v>28800</v>
      </c>
    </row>
    <row r="67" spans="1:7" x14ac:dyDescent="0.3">
      <c r="A67" t="s">
        <v>19</v>
      </c>
      <c r="E67">
        <f>SUM(E1:E64)</f>
        <v>56282</v>
      </c>
      <c r="F67">
        <f>SUM(F1:F64)</f>
        <v>64663.999500000005</v>
      </c>
      <c r="G67">
        <f>SUM(G1:G64)</f>
        <v>59453.222727272732</v>
      </c>
    </row>
    <row r="68" spans="1:7" x14ac:dyDescent="0.3">
      <c r="E68">
        <f>E67*$J$7</f>
        <v>42774.320000000007</v>
      </c>
      <c r="F68">
        <f>F67*$J$7</f>
        <v>49144.639620000009</v>
      </c>
      <c r="G68">
        <f>G67*$J$7</f>
        <v>45184.449272727281</v>
      </c>
    </row>
    <row r="69" spans="1:7" x14ac:dyDescent="0.3">
      <c r="E69">
        <f>E67*(1-$J$7)</f>
        <v>13507.679999999993</v>
      </c>
      <c r="F69">
        <f>F67*(1-$J$7)</f>
        <v>15519.359879999993</v>
      </c>
      <c r="G69">
        <f>G67*(1-$J$7)</f>
        <v>14268.773454545448</v>
      </c>
    </row>
  </sheetData>
  <hyperlinks>
    <hyperlink ref="A21" r:id="rId1" display="https://www.thorlabs.com/thorproduct.cfm?partnumber=MPD149-F01" xr:uid="{B0A27DF7-E2CE-4D8C-AB6D-291A744EFCCA}"/>
    <hyperlink ref="A24" r:id="rId2" display="https://www.thorlabs.com/thorproduct.cfm?partnumber=PF20-03-F01" xr:uid="{5B01F76A-CF23-416A-8792-223CF3D67952}"/>
    <hyperlink ref="A23" r:id="rId3" display="https://www.thorlabs.com/thorproduct.cfm?partnumber=BSF20-UV" xr:uid="{408124F0-CD84-4D13-A077-D2E8FE836D15}"/>
    <hyperlink ref="A25" r:id="rId4" display="https://www.thorlabs.com/thorproduct.cfm?partnumber=ME2-P01" xr:uid="{2D166439-B8A5-4B6C-99F3-94EAEFEE9C16}"/>
    <hyperlink ref="A37" r:id="rId5" display="https://www.thorlabs.com/thorproduct.cfm?partnumber=PF20-03-F01" xr:uid="{B579B23F-44CE-4AF2-A288-79D8E291C84D}"/>
    <hyperlink ref="A44" r:id="rId6" xr:uid="{0AE44258-5786-4FB5-B2F0-17D40BA4B444}"/>
  </hyperlinks>
  <pageMargins left="0.7" right="0.7" top="0.75" bottom="0.75" header="0.3" footer="0.3"/>
  <pageSetup orientation="portrait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Projekto dokumentai</vt:lpstr>
      <vt:lpstr>Veiklų sąrašas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Pardavimai</dc:creator>
  <cp:lastModifiedBy>Pardavimai</cp:lastModifiedBy>
  <dcterms:created xsi:type="dcterms:W3CDTF">2015-06-05T18:17:20Z</dcterms:created>
  <dcterms:modified xsi:type="dcterms:W3CDTF">2023-03-30T17:37:54Z</dcterms:modified>
</cp:coreProperties>
</file>