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Setit\Databyro\excelit ja ärrät\excelit\"/>
    </mc:Choice>
  </mc:AlternateContent>
  <xr:revisionPtr revIDLastSave="0" documentId="13_ncr:1_{E6FC2CF1-C528-4565-A241-407161D605D4}" xr6:coauthVersionLast="44" xr6:coauthVersionMax="44" xr10:uidLastSave="{00000000-0000-0000-0000-000000000000}"/>
  <bookViews>
    <workbookView xWindow="-110" yWindow="-110" windowWidth="19420" windowHeight="10420" xr2:uid="{1AAAEF3C-3E28-4C28-98E4-AD0F36BF0295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6" i="1" l="1"/>
  <c r="S36" i="1"/>
  <c r="T36" i="1"/>
  <c r="U36" i="1"/>
  <c r="V36" i="1"/>
  <c r="W36" i="1"/>
  <c r="X36" i="1"/>
  <c r="Y36" i="1"/>
  <c r="Z36" i="1"/>
  <c r="AC36" i="1"/>
  <c r="AD36" i="1"/>
  <c r="AE36" i="1"/>
  <c r="AF36" i="1"/>
  <c r="AG36" i="1"/>
  <c r="AH36" i="1"/>
  <c r="AI36" i="1"/>
  <c r="AJ36" i="1"/>
  <c r="AK36" i="1"/>
  <c r="Q36" i="1"/>
  <c r="AB36" i="1" s="1"/>
  <c r="AM36" i="1" s="1"/>
  <c r="P36" i="1"/>
  <c r="AA36" i="1" s="1"/>
  <c r="AL36" i="1" s="1"/>
  <c r="E36" i="1"/>
  <c r="AM35" i="1" l="1"/>
  <c r="R35" i="1"/>
  <c r="S35" i="1"/>
  <c r="T35" i="1"/>
  <c r="U35" i="1"/>
  <c r="V35" i="1"/>
  <c r="W35" i="1"/>
  <c r="X35" i="1"/>
  <c r="Y35" i="1"/>
  <c r="Z35" i="1"/>
  <c r="AC35" i="1"/>
  <c r="AD35" i="1"/>
  <c r="AE35" i="1"/>
  <c r="AF35" i="1"/>
  <c r="AG35" i="1"/>
  <c r="AH35" i="1"/>
  <c r="AI35" i="1"/>
  <c r="AJ35" i="1"/>
  <c r="AK35" i="1"/>
  <c r="Q35" i="1"/>
  <c r="AB35" i="1" s="1"/>
  <c r="P35" i="1"/>
  <c r="AA35" i="1" s="1"/>
  <c r="AL35" i="1" s="1"/>
  <c r="E35" i="1"/>
  <c r="R34" i="1" l="1"/>
  <c r="S34" i="1"/>
  <c r="T34" i="1"/>
  <c r="U34" i="1"/>
  <c r="V34" i="1"/>
  <c r="W34" i="1"/>
  <c r="X34" i="1"/>
  <c r="AI34" i="1" s="1"/>
  <c r="Y34" i="1"/>
  <c r="AJ34" i="1" s="1"/>
  <c r="Z34" i="1"/>
  <c r="AC34" i="1"/>
  <c r="AD34" i="1"/>
  <c r="AE34" i="1"/>
  <c r="AF34" i="1"/>
  <c r="AG34" i="1"/>
  <c r="AH34" i="1"/>
  <c r="AK34" i="1"/>
  <c r="Q34" i="1"/>
  <c r="AB34" i="1" s="1"/>
  <c r="AM34" i="1" s="1"/>
  <c r="P34" i="1"/>
  <c r="AA34" i="1" s="1"/>
  <c r="AL34" i="1" s="1"/>
  <c r="E34" i="1"/>
  <c r="P33" i="1" l="1"/>
  <c r="Q33" i="1"/>
  <c r="R33" i="1"/>
  <c r="S33" i="1"/>
  <c r="T33" i="1"/>
  <c r="U33" i="1"/>
  <c r="V33" i="1"/>
  <c r="AG33" i="1" s="1"/>
  <c r="W33" i="1"/>
  <c r="AH33" i="1" s="1"/>
  <c r="X33" i="1"/>
  <c r="Y33" i="1"/>
  <c r="Z33" i="1"/>
  <c r="AA33" i="1"/>
  <c r="AB33" i="1"/>
  <c r="AC33" i="1"/>
  <c r="AD33" i="1"/>
  <c r="AE33" i="1"/>
  <c r="AF33" i="1"/>
  <c r="AI33" i="1"/>
  <c r="AJ33" i="1"/>
  <c r="AK33" i="1"/>
  <c r="AL33" i="1"/>
  <c r="AM33" i="1"/>
  <c r="E33" i="1"/>
  <c r="R32" i="1" l="1"/>
  <c r="S32" i="1"/>
  <c r="T32" i="1"/>
  <c r="U32" i="1"/>
  <c r="V32" i="1"/>
  <c r="W32" i="1"/>
  <c r="AH32" i="1" s="1"/>
  <c r="X32" i="1"/>
  <c r="AI32" i="1" s="1"/>
  <c r="Y32" i="1"/>
  <c r="AJ32" i="1" s="1"/>
  <c r="Z32" i="1"/>
  <c r="AC32" i="1"/>
  <c r="AD32" i="1"/>
  <c r="AE32" i="1"/>
  <c r="AF32" i="1"/>
  <c r="AG32" i="1"/>
  <c r="AK32" i="1"/>
  <c r="Q32" i="1"/>
  <c r="AB32" i="1" s="1"/>
  <c r="AM32" i="1" s="1"/>
  <c r="P32" i="1"/>
  <c r="AA32" i="1" s="1"/>
  <c r="AL32" i="1" s="1"/>
  <c r="E32" i="1"/>
  <c r="AC29" i="1" l="1"/>
  <c r="AD29" i="1"/>
  <c r="AE29" i="1"/>
  <c r="AF29" i="1"/>
  <c r="AG29" i="1"/>
  <c r="AH29" i="1"/>
  <c r="AI29" i="1"/>
  <c r="AJ29" i="1"/>
  <c r="AK29" i="1"/>
  <c r="AL29" i="1"/>
  <c r="AM29" i="1"/>
  <c r="AC30" i="1"/>
  <c r="AD30" i="1"/>
  <c r="AE30" i="1"/>
  <c r="AF30" i="1"/>
  <c r="AG30" i="1"/>
  <c r="AH30" i="1"/>
  <c r="AI30" i="1"/>
  <c r="AJ30" i="1"/>
  <c r="AK30" i="1"/>
  <c r="AL30" i="1"/>
  <c r="AM30" i="1"/>
  <c r="AC31" i="1"/>
  <c r="AD31" i="1"/>
  <c r="AE31" i="1"/>
  <c r="AF31" i="1"/>
  <c r="AG31" i="1"/>
  <c r="AH31" i="1"/>
  <c r="AI31" i="1"/>
  <c r="AJ31" i="1"/>
  <c r="AK31" i="1"/>
  <c r="AL31" i="1"/>
  <c r="AM31" i="1"/>
  <c r="S30" i="1"/>
  <c r="R30" i="1"/>
  <c r="R31" i="1"/>
  <c r="R28" i="1"/>
  <c r="S28" i="1"/>
  <c r="T28" i="1"/>
  <c r="U28" i="1"/>
  <c r="V28" i="1"/>
  <c r="W28" i="1"/>
  <c r="X28" i="1"/>
  <c r="Y28" i="1"/>
  <c r="Z28" i="1"/>
  <c r="AA28" i="1"/>
  <c r="AB28" i="1"/>
  <c r="R29" i="1"/>
  <c r="S29" i="1"/>
  <c r="T29" i="1"/>
  <c r="U29" i="1"/>
  <c r="V29" i="1"/>
  <c r="W29" i="1"/>
  <c r="X29" i="1"/>
  <c r="Y29" i="1"/>
  <c r="Z29" i="1"/>
  <c r="AA29" i="1"/>
  <c r="AB29" i="1"/>
  <c r="T30" i="1"/>
  <c r="U30" i="1"/>
  <c r="V30" i="1"/>
  <c r="W30" i="1"/>
  <c r="X30" i="1"/>
  <c r="Y30" i="1"/>
  <c r="Z30" i="1"/>
  <c r="AA30" i="1"/>
  <c r="AB30" i="1"/>
  <c r="S31" i="1"/>
  <c r="T31" i="1"/>
  <c r="U31" i="1"/>
  <c r="V31" i="1"/>
  <c r="W31" i="1"/>
  <c r="X31" i="1"/>
  <c r="Y31" i="1"/>
  <c r="Z31" i="1"/>
  <c r="AA31" i="1"/>
  <c r="AB31" i="1"/>
  <c r="P30" i="1"/>
  <c r="Q30" i="1"/>
  <c r="E30" i="1"/>
  <c r="Q31" i="1" l="1"/>
  <c r="P31" i="1"/>
  <c r="E31" i="1"/>
  <c r="Q29" i="1" l="1"/>
  <c r="P29" i="1"/>
  <c r="E29" i="1"/>
  <c r="AG28" i="1" l="1"/>
  <c r="AH28" i="1"/>
  <c r="AC28" i="1"/>
  <c r="AD28" i="1"/>
  <c r="AE28" i="1"/>
  <c r="AF28" i="1"/>
  <c r="AI28" i="1"/>
  <c r="AJ28" i="1"/>
  <c r="AK28" i="1"/>
  <c r="Q28" i="1"/>
  <c r="P28" i="1"/>
  <c r="E28" i="1"/>
  <c r="R27" i="1" l="1"/>
  <c r="S27" i="1"/>
  <c r="T27" i="1"/>
  <c r="U27" i="1"/>
  <c r="AF27" i="1" s="1"/>
  <c r="V27" i="1"/>
  <c r="W27" i="1"/>
  <c r="X27" i="1"/>
  <c r="Y27" i="1"/>
  <c r="Z27" i="1"/>
  <c r="AC27" i="1"/>
  <c r="AD27" i="1"/>
  <c r="AE27" i="1"/>
  <c r="AG27" i="1"/>
  <c r="AH27" i="1"/>
  <c r="AI27" i="1"/>
  <c r="AJ27" i="1"/>
  <c r="AK27" i="1"/>
  <c r="Q27" i="1"/>
  <c r="P27" i="1"/>
  <c r="E27" i="1"/>
  <c r="R26" i="1" l="1"/>
  <c r="AC26" i="1" s="1"/>
  <c r="S26" i="1"/>
  <c r="AD26" i="1" s="1"/>
  <c r="T26" i="1"/>
  <c r="AE26" i="1" s="1"/>
  <c r="U26" i="1"/>
  <c r="AF26" i="1" s="1"/>
  <c r="V26" i="1"/>
  <c r="AG26" i="1" s="1"/>
  <c r="W26" i="1"/>
  <c r="AH26" i="1" s="1"/>
  <c r="X26" i="1"/>
  <c r="AI26" i="1" s="1"/>
  <c r="Y26" i="1"/>
  <c r="AJ26" i="1" s="1"/>
  <c r="Z26" i="1"/>
  <c r="AK26" i="1" s="1"/>
  <c r="Q26" i="1"/>
  <c r="AM28" i="1" s="1"/>
  <c r="P26" i="1"/>
  <c r="E26" i="1"/>
  <c r="AL28" i="1" l="1"/>
  <c r="R8" i="1"/>
  <c r="AC8" i="1" s="1"/>
  <c r="R25" i="1" l="1"/>
  <c r="AC25" i="1" s="1"/>
  <c r="S25" i="1"/>
  <c r="AD25" i="1" s="1"/>
  <c r="T25" i="1"/>
  <c r="AE25" i="1" s="1"/>
  <c r="U25" i="1"/>
  <c r="AF25" i="1" s="1"/>
  <c r="V25" i="1"/>
  <c r="AG25" i="1" s="1"/>
  <c r="W25" i="1"/>
  <c r="AH25" i="1" s="1"/>
  <c r="X25" i="1"/>
  <c r="AI25" i="1" s="1"/>
  <c r="Y25" i="1"/>
  <c r="AJ25" i="1" s="1"/>
  <c r="Z25" i="1"/>
  <c r="AK25" i="1" s="1"/>
  <c r="Q25" i="1"/>
  <c r="AB27" i="1" s="1"/>
  <c r="AM27" i="1" s="1"/>
  <c r="P25" i="1"/>
  <c r="AA27" i="1" s="1"/>
  <c r="AL27" i="1" s="1"/>
  <c r="E25" i="1"/>
  <c r="R24" i="1" l="1"/>
  <c r="AC24" i="1" s="1"/>
  <c r="S24" i="1"/>
  <c r="AD24" i="1" s="1"/>
  <c r="T24" i="1"/>
  <c r="AE24" i="1" s="1"/>
  <c r="U24" i="1"/>
  <c r="AF24" i="1" s="1"/>
  <c r="V24" i="1"/>
  <c r="AG24" i="1" s="1"/>
  <c r="W24" i="1"/>
  <c r="AH24" i="1" s="1"/>
  <c r="X24" i="1"/>
  <c r="AI24" i="1" s="1"/>
  <c r="Y24" i="1"/>
  <c r="AJ24" i="1" s="1"/>
  <c r="Z24" i="1"/>
  <c r="AK24" i="1" s="1"/>
  <c r="Q24" i="1"/>
  <c r="P24" i="1"/>
  <c r="AA26" i="1" s="1"/>
  <c r="E24" i="1"/>
  <c r="AL26" i="1" l="1"/>
  <c r="AB26" i="1"/>
  <c r="AM26" i="1" s="1"/>
  <c r="P22" i="1"/>
  <c r="P23" i="1"/>
  <c r="AA24" i="1" s="1"/>
  <c r="Q22" i="1"/>
  <c r="Q23" i="1"/>
  <c r="R22" i="1"/>
  <c r="AC22" i="1" s="1"/>
  <c r="R23" i="1"/>
  <c r="AC23" i="1" s="1"/>
  <c r="S23" i="1"/>
  <c r="AD23" i="1" s="1"/>
  <c r="T23" i="1"/>
  <c r="AE23" i="1" s="1"/>
  <c r="U23" i="1"/>
  <c r="AF23" i="1" s="1"/>
  <c r="V23" i="1"/>
  <c r="AG23" i="1" s="1"/>
  <c r="W23" i="1"/>
  <c r="AH23" i="1" s="1"/>
  <c r="X23" i="1"/>
  <c r="AI23" i="1" s="1"/>
  <c r="Y23" i="1"/>
  <c r="AJ23" i="1" s="1"/>
  <c r="Z23" i="1"/>
  <c r="AK23" i="1" s="1"/>
  <c r="E23" i="1"/>
  <c r="AL24" i="1" l="1"/>
  <c r="AA25" i="1"/>
  <c r="AL25" i="1" s="1"/>
  <c r="AB24" i="1"/>
  <c r="AM24" i="1" s="1"/>
  <c r="AB25" i="1"/>
  <c r="AM25" i="1" s="1"/>
  <c r="S22" i="1"/>
  <c r="AD22" i="1" s="1"/>
  <c r="T22" i="1"/>
  <c r="AE22" i="1" s="1"/>
  <c r="U22" i="1"/>
  <c r="AF22" i="1" s="1"/>
  <c r="V22" i="1"/>
  <c r="AG22" i="1" s="1"/>
  <c r="W22" i="1"/>
  <c r="AH22" i="1" s="1"/>
  <c r="X22" i="1"/>
  <c r="AI22" i="1" s="1"/>
  <c r="Y22" i="1"/>
  <c r="AJ22" i="1" s="1"/>
  <c r="Z22" i="1"/>
  <c r="AK22" i="1" s="1"/>
  <c r="E22" i="1"/>
  <c r="R21" i="1" l="1"/>
  <c r="AC21" i="1" s="1"/>
  <c r="S21" i="1"/>
  <c r="AD21" i="1" s="1"/>
  <c r="T21" i="1"/>
  <c r="AE21" i="1" s="1"/>
  <c r="U21" i="1"/>
  <c r="AF21" i="1" s="1"/>
  <c r="V21" i="1"/>
  <c r="AG21" i="1" s="1"/>
  <c r="W21" i="1"/>
  <c r="AH21" i="1" s="1"/>
  <c r="X21" i="1"/>
  <c r="AI21" i="1" s="1"/>
  <c r="Y21" i="1"/>
  <c r="AJ21" i="1" s="1"/>
  <c r="Z21" i="1"/>
  <c r="AK21" i="1" s="1"/>
  <c r="Q21" i="1"/>
  <c r="P21" i="1"/>
  <c r="E21" i="1"/>
  <c r="AA23" i="1" l="1"/>
  <c r="AL23" i="1" s="1"/>
  <c r="AB23" i="1"/>
  <c r="AM23" i="1" s="1"/>
  <c r="Q20" i="1"/>
  <c r="R20" i="1"/>
  <c r="AC20" i="1" s="1"/>
  <c r="R19" i="1"/>
  <c r="AC19" i="1" s="1"/>
  <c r="S20" i="1"/>
  <c r="AD20" i="1" s="1"/>
  <c r="T20" i="1"/>
  <c r="AE20" i="1" s="1"/>
  <c r="U20" i="1"/>
  <c r="AF20" i="1" s="1"/>
  <c r="V20" i="1"/>
  <c r="AG20" i="1" s="1"/>
  <c r="W20" i="1"/>
  <c r="AH20" i="1" s="1"/>
  <c r="X20" i="1"/>
  <c r="AI20" i="1" s="1"/>
  <c r="Y20" i="1"/>
  <c r="AJ20" i="1" s="1"/>
  <c r="Z20" i="1"/>
  <c r="AK20" i="1" s="1"/>
  <c r="P20" i="1"/>
  <c r="E20" i="1"/>
  <c r="AA22" i="1" l="1"/>
  <c r="AL22" i="1"/>
  <c r="AB22" i="1"/>
  <c r="AM22" i="1"/>
  <c r="S19" i="1"/>
  <c r="AD19" i="1" s="1"/>
  <c r="T19" i="1"/>
  <c r="AE19" i="1" s="1"/>
  <c r="U19" i="1"/>
  <c r="AF19" i="1" s="1"/>
  <c r="V19" i="1"/>
  <c r="AG19" i="1" s="1"/>
  <c r="W19" i="1"/>
  <c r="AH19" i="1" s="1"/>
  <c r="X19" i="1"/>
  <c r="AI19" i="1" s="1"/>
  <c r="Y19" i="1"/>
  <c r="AJ19" i="1" s="1"/>
  <c r="Z19" i="1"/>
  <c r="AK19" i="1" s="1"/>
  <c r="Q19" i="1"/>
  <c r="P19" i="1"/>
  <c r="E19" i="1"/>
  <c r="AA21" i="1" l="1"/>
  <c r="AL21" i="1"/>
  <c r="AB21" i="1"/>
  <c r="AM21" i="1"/>
  <c r="R18" i="1"/>
  <c r="AC18" i="1" s="1"/>
  <c r="S18" i="1"/>
  <c r="AD18" i="1" s="1"/>
  <c r="T18" i="1"/>
  <c r="AE18" i="1" s="1"/>
  <c r="U18" i="1"/>
  <c r="AF18" i="1" s="1"/>
  <c r="V18" i="1"/>
  <c r="AG18" i="1" s="1"/>
  <c r="W18" i="1"/>
  <c r="AH18" i="1" s="1"/>
  <c r="X18" i="1"/>
  <c r="AI18" i="1" s="1"/>
  <c r="Y18" i="1"/>
  <c r="AJ18" i="1" s="1"/>
  <c r="Z18" i="1"/>
  <c r="AK18" i="1" s="1"/>
  <c r="Q18" i="1"/>
  <c r="P18" i="1"/>
  <c r="E18" i="1"/>
  <c r="AA20" i="1" l="1"/>
  <c r="AL20" i="1" s="1"/>
  <c r="AB20" i="1"/>
  <c r="AM20" i="1" s="1"/>
  <c r="R17" i="1"/>
  <c r="AC17" i="1" s="1"/>
  <c r="S17" i="1"/>
  <c r="AD17" i="1" s="1"/>
  <c r="T17" i="1"/>
  <c r="AE17" i="1" s="1"/>
  <c r="U17" i="1"/>
  <c r="AF17" i="1" s="1"/>
  <c r="V17" i="1"/>
  <c r="AG17" i="1" s="1"/>
  <c r="W17" i="1"/>
  <c r="AH17" i="1" s="1"/>
  <c r="X17" i="1"/>
  <c r="AI17" i="1" s="1"/>
  <c r="Y17" i="1"/>
  <c r="AJ17" i="1" s="1"/>
  <c r="Z17" i="1"/>
  <c r="AK17" i="1" s="1"/>
  <c r="Q17" i="1"/>
  <c r="P17" i="1"/>
  <c r="E17" i="1"/>
  <c r="AB19" i="1" l="1"/>
  <c r="AM19" i="1" s="1"/>
  <c r="AA19" i="1"/>
  <c r="AL19" i="1" s="1"/>
  <c r="R16" i="1"/>
  <c r="AC16" i="1" s="1"/>
  <c r="S16" i="1"/>
  <c r="AD16" i="1" s="1"/>
  <c r="T16" i="1"/>
  <c r="AE16" i="1" s="1"/>
  <c r="U16" i="1"/>
  <c r="AF16" i="1" s="1"/>
  <c r="V16" i="1"/>
  <c r="AG16" i="1" s="1"/>
  <c r="W16" i="1"/>
  <c r="AH16" i="1" s="1"/>
  <c r="X16" i="1"/>
  <c r="AI16" i="1" s="1"/>
  <c r="Y16" i="1"/>
  <c r="AJ16" i="1" s="1"/>
  <c r="Z16" i="1"/>
  <c r="AK16" i="1" s="1"/>
  <c r="Q16" i="1"/>
  <c r="P16" i="1"/>
  <c r="E16" i="1"/>
  <c r="AB18" i="1" l="1"/>
  <c r="AM18" i="1"/>
  <c r="AA18" i="1"/>
  <c r="AL18" i="1" s="1"/>
  <c r="Q15" i="1"/>
  <c r="R15" i="1"/>
  <c r="AC15" i="1" s="1"/>
  <c r="S15" i="1"/>
  <c r="AD15" i="1" s="1"/>
  <c r="T15" i="1"/>
  <c r="AE15" i="1" s="1"/>
  <c r="U15" i="1"/>
  <c r="AF15" i="1" s="1"/>
  <c r="V15" i="1"/>
  <c r="AG15" i="1" s="1"/>
  <c r="W15" i="1"/>
  <c r="AH15" i="1" s="1"/>
  <c r="X15" i="1"/>
  <c r="AI15" i="1" s="1"/>
  <c r="Y15" i="1"/>
  <c r="AJ15" i="1" s="1"/>
  <c r="Z15" i="1"/>
  <c r="AK15" i="1" s="1"/>
  <c r="P15" i="1"/>
  <c r="E15" i="1"/>
  <c r="AB17" i="1" l="1"/>
  <c r="AM17" i="1" s="1"/>
  <c r="AA17" i="1"/>
  <c r="AL17" i="1" s="1"/>
  <c r="R14" i="1"/>
  <c r="AC14" i="1" s="1"/>
  <c r="S14" i="1"/>
  <c r="AD14" i="1" s="1"/>
  <c r="T14" i="1"/>
  <c r="AE14" i="1" s="1"/>
  <c r="U14" i="1"/>
  <c r="AF14" i="1" s="1"/>
  <c r="V14" i="1"/>
  <c r="AG14" i="1" s="1"/>
  <c r="W14" i="1"/>
  <c r="AH14" i="1" s="1"/>
  <c r="X14" i="1"/>
  <c r="AI14" i="1" s="1"/>
  <c r="Y14" i="1"/>
  <c r="AJ14" i="1" s="1"/>
  <c r="Z14" i="1"/>
  <c r="AK14" i="1" s="1"/>
  <c r="Q14" i="1"/>
  <c r="P14" i="1"/>
  <c r="E14" i="1"/>
  <c r="AA16" i="1" l="1"/>
  <c r="AL16" i="1"/>
  <c r="AB16" i="1"/>
  <c r="AM16" i="1" s="1"/>
  <c r="E12" i="1"/>
  <c r="R13" i="1" l="1"/>
  <c r="AC13" i="1" s="1"/>
  <c r="S13" i="1"/>
  <c r="AD13" i="1" s="1"/>
  <c r="T13" i="1"/>
  <c r="AE13" i="1" s="1"/>
  <c r="U13" i="1"/>
  <c r="AF13" i="1" s="1"/>
  <c r="V13" i="1"/>
  <c r="AG13" i="1" s="1"/>
  <c r="W13" i="1"/>
  <c r="AH13" i="1" s="1"/>
  <c r="X13" i="1"/>
  <c r="AI13" i="1" s="1"/>
  <c r="Y13" i="1"/>
  <c r="AJ13" i="1" s="1"/>
  <c r="Z13" i="1"/>
  <c r="AK13" i="1" s="1"/>
  <c r="R12" i="1"/>
  <c r="AC12" i="1" s="1"/>
  <c r="Q13" i="1"/>
  <c r="P13" i="1"/>
  <c r="E13" i="1"/>
  <c r="AA15" i="1" l="1"/>
  <c r="AL15" i="1" s="1"/>
  <c r="AB15" i="1"/>
  <c r="AM15" i="1" s="1"/>
  <c r="Z12" i="1"/>
  <c r="AK12" i="1" s="1"/>
  <c r="Z11" i="1"/>
  <c r="AK11" i="1" s="1"/>
  <c r="Z10" i="1"/>
  <c r="AK10" i="1" s="1"/>
  <c r="S12" i="1"/>
  <c r="AD12" i="1" s="1"/>
  <c r="T12" i="1"/>
  <c r="AE12" i="1" s="1"/>
  <c r="U12" i="1"/>
  <c r="AF12" i="1" s="1"/>
  <c r="V12" i="1"/>
  <c r="AG12" i="1" s="1"/>
  <c r="W12" i="1"/>
  <c r="AH12" i="1" s="1"/>
  <c r="X12" i="1"/>
  <c r="AI12" i="1" s="1"/>
  <c r="Y12" i="1"/>
  <c r="AJ12" i="1" s="1"/>
  <c r="Q12" i="1"/>
  <c r="P12" i="1"/>
  <c r="AB14" i="1" l="1"/>
  <c r="AM14" i="1" s="1"/>
  <c r="AA14" i="1"/>
  <c r="AL14" i="1" s="1"/>
  <c r="R11" i="1"/>
  <c r="AC11" i="1" s="1"/>
  <c r="S11" i="1"/>
  <c r="AD11" i="1" s="1"/>
  <c r="T11" i="1"/>
  <c r="AE11" i="1" s="1"/>
  <c r="U11" i="1"/>
  <c r="AF11" i="1" s="1"/>
  <c r="V11" i="1"/>
  <c r="AG11" i="1" s="1"/>
  <c r="W11" i="1"/>
  <c r="AH11" i="1" s="1"/>
  <c r="X11" i="1"/>
  <c r="AI11" i="1" s="1"/>
  <c r="Y11" i="1"/>
  <c r="AJ11" i="1" s="1"/>
  <c r="P11" i="1"/>
  <c r="Q11" i="1"/>
  <c r="E11" i="1"/>
  <c r="AA13" i="1" l="1"/>
  <c r="AL13" i="1"/>
  <c r="AB13" i="1"/>
  <c r="AM13" i="1" s="1"/>
  <c r="E4" i="1"/>
  <c r="E5" i="1"/>
  <c r="E6" i="1"/>
  <c r="E7" i="1"/>
  <c r="E8" i="1"/>
  <c r="E9" i="1"/>
  <c r="E10" i="1"/>
  <c r="E3" i="1"/>
  <c r="T3" i="1" l="1"/>
  <c r="Q3" i="1"/>
  <c r="Q4" i="1"/>
  <c r="Q5" i="1"/>
  <c r="Q6" i="1"/>
  <c r="Q7" i="1"/>
  <c r="Q8" i="1"/>
  <c r="Q9" i="1"/>
  <c r="Q10" i="1"/>
  <c r="Q2" i="1"/>
  <c r="AB2" i="1" s="1"/>
  <c r="P3" i="1"/>
  <c r="P4" i="1"/>
  <c r="P5" i="1"/>
  <c r="P6" i="1"/>
  <c r="P7" i="1"/>
  <c r="P8" i="1"/>
  <c r="P9" i="1"/>
  <c r="P10" i="1"/>
  <c r="P2" i="1"/>
  <c r="AA2" i="1" s="1"/>
  <c r="Z9" i="1"/>
  <c r="AK9" i="1" s="1"/>
  <c r="Z8" i="1"/>
  <c r="AK8" i="1" s="1"/>
  <c r="Z7" i="1"/>
  <c r="AK7" i="1" s="1"/>
  <c r="Z6" i="1"/>
  <c r="AK6" i="1" s="1"/>
  <c r="Z5" i="1"/>
  <c r="AK5" i="1" s="1"/>
  <c r="Z4" i="1"/>
  <c r="AK4" i="1" s="1"/>
  <c r="R7" i="1"/>
  <c r="AC7" i="1" s="1"/>
  <c r="R6" i="1"/>
  <c r="AC6" i="1" s="1"/>
  <c r="S6" i="1"/>
  <c r="AD6" i="1" s="1"/>
  <c r="T6" i="1"/>
  <c r="AE6" i="1" s="1"/>
  <c r="U6" i="1"/>
  <c r="AF6" i="1" s="1"/>
  <c r="V6" i="1"/>
  <c r="AG6" i="1" s="1"/>
  <c r="W6" i="1"/>
  <c r="AH6" i="1" s="1"/>
  <c r="X6" i="1"/>
  <c r="AI6" i="1" s="1"/>
  <c r="Y6" i="1"/>
  <c r="AJ6" i="1" s="1"/>
  <c r="S7" i="1"/>
  <c r="AD7" i="1" s="1"/>
  <c r="T7" i="1"/>
  <c r="AE7" i="1" s="1"/>
  <c r="U7" i="1"/>
  <c r="AF7" i="1" s="1"/>
  <c r="V7" i="1"/>
  <c r="AG7" i="1" s="1"/>
  <c r="W7" i="1"/>
  <c r="AH7" i="1" s="1"/>
  <c r="X7" i="1"/>
  <c r="AI7" i="1" s="1"/>
  <c r="Y7" i="1"/>
  <c r="AJ7" i="1" s="1"/>
  <c r="S8" i="1"/>
  <c r="AD8" i="1" s="1"/>
  <c r="T8" i="1"/>
  <c r="AE8" i="1" s="1"/>
  <c r="U8" i="1"/>
  <c r="AF8" i="1" s="1"/>
  <c r="V8" i="1"/>
  <c r="AG8" i="1" s="1"/>
  <c r="W8" i="1"/>
  <c r="AH8" i="1" s="1"/>
  <c r="X8" i="1"/>
  <c r="AI8" i="1" s="1"/>
  <c r="Y8" i="1"/>
  <c r="AJ8" i="1" s="1"/>
  <c r="R9" i="1"/>
  <c r="AC9" i="1" s="1"/>
  <c r="S9" i="1"/>
  <c r="AD9" i="1" s="1"/>
  <c r="T9" i="1"/>
  <c r="AE9" i="1" s="1"/>
  <c r="U9" i="1"/>
  <c r="AF9" i="1" s="1"/>
  <c r="V9" i="1"/>
  <c r="AG9" i="1" s="1"/>
  <c r="W9" i="1"/>
  <c r="AH9" i="1" s="1"/>
  <c r="X9" i="1"/>
  <c r="AI9" i="1" s="1"/>
  <c r="Y9" i="1"/>
  <c r="AJ9" i="1" s="1"/>
  <c r="R10" i="1"/>
  <c r="AC10" i="1" s="1"/>
  <c r="S10" i="1"/>
  <c r="AD10" i="1" s="1"/>
  <c r="T10" i="1"/>
  <c r="AE10" i="1" s="1"/>
  <c r="U10" i="1"/>
  <c r="AF10" i="1" s="1"/>
  <c r="V10" i="1"/>
  <c r="AG10" i="1" s="1"/>
  <c r="W10" i="1"/>
  <c r="AH10" i="1" s="1"/>
  <c r="X10" i="1"/>
  <c r="AI10" i="1" s="1"/>
  <c r="Y10" i="1"/>
  <c r="AJ10" i="1" s="1"/>
  <c r="S5" i="1"/>
  <c r="AD5" i="1" s="1"/>
  <c r="T5" i="1"/>
  <c r="AE5" i="1" s="1"/>
  <c r="U5" i="1"/>
  <c r="AF5" i="1" s="1"/>
  <c r="V5" i="1"/>
  <c r="AG5" i="1" s="1"/>
  <c r="W5" i="1"/>
  <c r="AH5" i="1" s="1"/>
  <c r="X5" i="1"/>
  <c r="AI5" i="1" s="1"/>
  <c r="Y5" i="1"/>
  <c r="AJ5" i="1" s="1"/>
  <c r="R5" i="1"/>
  <c r="AC5" i="1" s="1"/>
  <c r="S4" i="1"/>
  <c r="AD4" i="1" s="1"/>
  <c r="T4" i="1"/>
  <c r="AE4" i="1" s="1"/>
  <c r="U4" i="1"/>
  <c r="AF4" i="1" s="1"/>
  <c r="V4" i="1"/>
  <c r="AG4" i="1" s="1"/>
  <c r="W4" i="1"/>
  <c r="AH4" i="1" s="1"/>
  <c r="X4" i="1"/>
  <c r="AI4" i="1" s="1"/>
  <c r="Y4" i="1"/>
  <c r="AJ4" i="1" s="1"/>
  <c r="R4" i="1"/>
  <c r="AC4" i="1" s="1"/>
  <c r="S3" i="1"/>
  <c r="U3" i="1"/>
  <c r="V3" i="1"/>
  <c r="W3" i="1"/>
  <c r="X3" i="1"/>
  <c r="Y3" i="1"/>
  <c r="Z3" i="1"/>
  <c r="R3" i="1"/>
  <c r="AA7" i="1" l="1"/>
  <c r="AL7" i="1" s="1"/>
  <c r="AB8" i="1"/>
  <c r="AM8" i="1" s="1"/>
  <c r="AA3" i="1"/>
  <c r="AB3" i="1"/>
  <c r="AA6" i="1"/>
  <c r="AL6" i="1" s="1"/>
  <c r="AB7" i="1"/>
  <c r="AM7" i="1" s="1"/>
  <c r="AA5" i="1"/>
  <c r="AL5" i="1" s="1"/>
  <c r="AB6" i="1"/>
  <c r="AM6" i="1" s="1"/>
  <c r="AB5" i="1"/>
  <c r="AM5" i="1" s="1"/>
  <c r="AA4" i="1"/>
  <c r="AL4" i="1" s="1"/>
  <c r="AA12" i="1"/>
  <c r="AL12" i="1" s="1"/>
  <c r="AA11" i="1"/>
  <c r="AL11" i="1" s="1"/>
  <c r="AA10" i="1"/>
  <c r="AL10" i="1" s="1"/>
  <c r="AB10" i="1"/>
  <c r="AM10" i="1" s="1"/>
  <c r="AB11" i="1"/>
  <c r="AM11" i="1" s="1"/>
  <c r="AB12" i="1"/>
  <c r="AM12" i="1" s="1"/>
  <c r="AB9" i="1"/>
  <c r="AM9" i="1" s="1"/>
  <c r="AA9" i="1"/>
  <c r="AL9" i="1" s="1"/>
  <c r="AB4" i="1"/>
  <c r="AM4" i="1" s="1"/>
  <c r="AA8" i="1"/>
  <c r="AL8" i="1" s="1"/>
</calcChain>
</file>

<file path=xl/sharedStrings.xml><?xml version="1.0" encoding="utf-8"?>
<sst xmlns="http://schemas.openxmlformats.org/spreadsheetml/2006/main" count="74" uniqueCount="43">
  <si>
    <t>date</t>
  </si>
  <si>
    <t>id</t>
  </si>
  <si>
    <t>avgSdp</t>
  </si>
  <si>
    <t>avgPs</t>
  </si>
  <si>
    <t>avgKok</t>
  </si>
  <si>
    <t>avgKesk</t>
  </si>
  <si>
    <t>avgVihr</t>
  </si>
  <si>
    <t>avgVas</t>
  </si>
  <si>
    <t>avgSfp</t>
  </si>
  <si>
    <t>avgKd</t>
  </si>
  <si>
    <t>avgLiik</t>
  </si>
  <si>
    <t>sample</t>
  </si>
  <si>
    <t>hallitus</t>
  </si>
  <si>
    <t>oppositio</t>
  </si>
  <si>
    <t>avgHall</t>
  </si>
  <si>
    <t>avgOpp</t>
  </si>
  <si>
    <t>startdate</t>
  </si>
  <si>
    <t>enddate</t>
  </si>
  <si>
    <t>pollster</t>
  </si>
  <si>
    <t>Kantar TNS</t>
  </si>
  <si>
    <t>Taloustutkimus</t>
  </si>
  <si>
    <t>Tietoykkönen</t>
  </si>
  <si>
    <t>election</t>
  </si>
  <si>
    <t>SDP</t>
  </si>
  <si>
    <t>PS</t>
  </si>
  <si>
    <t>Kok</t>
  </si>
  <si>
    <t>Kesk</t>
  </si>
  <si>
    <t>Vihr</t>
  </si>
  <si>
    <t>Vas</t>
  </si>
  <si>
    <t>SFP</t>
  </si>
  <si>
    <t>KD</t>
  </si>
  <si>
    <t>Liik</t>
  </si>
  <si>
    <t>moeHall</t>
  </si>
  <si>
    <t>moeOpp</t>
  </si>
  <si>
    <t>moePS</t>
  </si>
  <si>
    <t>moeSDP</t>
  </si>
  <si>
    <t>moeKok</t>
  </si>
  <si>
    <t>moeKesk</t>
  </si>
  <si>
    <t>moeVihr</t>
  </si>
  <si>
    <t>moeVas</t>
  </si>
  <si>
    <t>moeSFP</t>
  </si>
  <si>
    <t>moeKD</t>
  </si>
  <si>
    <t>moeLiik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</si>
</sst>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\ %"/>
    <numFmt numFmtId="166" formatCode="0.000\ 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Border="1" applyAlignment="1">
      <alignment horizontal="center" wrapText="1"/>
    </xf>
    <xf numFmtId="0" fontId="0" fillId="0" borderId="0" xfId="0" applyFont="1" applyBorder="1" applyAlignment="1">
      <alignment horizontal="right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165" fontId="0" fillId="0" borderId="0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right"/>
    </xf>
    <xf numFmtId="1" fontId="2" fillId="0" borderId="0" xfId="2" applyNumberFormat="1" applyBorder="1" applyAlignment="1">
      <alignment horizontal="right"/>
    </xf>
    <xf numFmtId="0" fontId="2" fillId="0" borderId="0" xfId="2" applyBorder="1" applyAlignment="1">
      <alignment horizontal="right"/>
    </xf>
    <xf numFmtId="164" fontId="0" fillId="0" borderId="0" xfId="0" applyNumberFormat="1" applyFont="1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2" fillId="0" borderId="0" xfId="2" applyAlignment="1">
      <alignment horizontal="right"/>
    </xf>
    <xf numFmtId="165" fontId="0" fillId="0" borderId="3" xfId="1" applyNumberFormat="1" applyFont="1" applyBorder="1" applyAlignment="1">
      <alignment horizontal="center"/>
    </xf>
    <xf numFmtId="165" fontId="0" fillId="0" borderId="4" xfId="1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0" fillId="0" borderId="4" xfId="0" applyFont="1" applyBorder="1"/>
    <xf numFmtId="166" fontId="0" fillId="0" borderId="4" xfId="1" applyNumberFormat="1" applyFont="1" applyFill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s.fi/politiikka/art-2000006248789.html" TargetMode="External"/><Relationship Id="rId18" Type="http://schemas.openxmlformats.org/officeDocument/2006/relationships/hyperlink" Target="https://www.hs.fi/politiikka/art-2000006323111.html" TargetMode="External"/><Relationship Id="rId26" Type="http://schemas.openxmlformats.org/officeDocument/2006/relationships/hyperlink" Target="https://www.hs.fi/politiikka/art-2000006411833.html" TargetMode="External"/><Relationship Id="rId3" Type="http://schemas.openxmlformats.org/officeDocument/2006/relationships/hyperlink" Target="https://www.iltalehti.fi/politiikka/a/2e5cc508-17df-4e84-a53b-c581c59d8f0c" TargetMode="External"/><Relationship Id="rId21" Type="http://schemas.openxmlformats.org/officeDocument/2006/relationships/hyperlink" Target="https://www.hs.fi/politiikka/art-2000006356267.html" TargetMode="External"/><Relationship Id="rId34" Type="http://schemas.openxmlformats.org/officeDocument/2006/relationships/hyperlink" Target="https://www.hs.fi/politiikka/art-2000006513027.html" TargetMode="External"/><Relationship Id="rId7" Type="http://schemas.openxmlformats.org/officeDocument/2006/relationships/hyperlink" Target="https://www.hs.fi/politiikka/art-2000006159743.html" TargetMode="External"/><Relationship Id="rId12" Type="http://schemas.openxmlformats.org/officeDocument/2006/relationships/hyperlink" Target="https://yle.fi/uutiset/3-10954150" TargetMode="External"/><Relationship Id="rId17" Type="http://schemas.openxmlformats.org/officeDocument/2006/relationships/hyperlink" Target="https://yle.fi/uutiset/3-11054082" TargetMode="External"/><Relationship Id="rId25" Type="http://schemas.openxmlformats.org/officeDocument/2006/relationships/hyperlink" Target="https://www.iltalehti.fi/politiikka/a/2ddeb1cc-2da4-43a6-a3bb-8d9018d6821e" TargetMode="External"/><Relationship Id="rId33" Type="http://schemas.openxmlformats.org/officeDocument/2006/relationships/hyperlink" Target="https://yle.fi/uutiset/3-11337395" TargetMode="External"/><Relationship Id="rId2" Type="http://schemas.openxmlformats.org/officeDocument/2006/relationships/hyperlink" Target="https://yle.fi/uutiset/3-10774915" TargetMode="External"/><Relationship Id="rId16" Type="http://schemas.openxmlformats.org/officeDocument/2006/relationships/hyperlink" Target="https://www.hs.fi/politiikka/art-2000006283153.html" TargetMode="External"/><Relationship Id="rId20" Type="http://schemas.openxmlformats.org/officeDocument/2006/relationships/hyperlink" Target="https://tulospalvelu.vaalit.fi/EKV-2019/fi/tulos_kokomaa.html" TargetMode="External"/><Relationship Id="rId29" Type="http://schemas.openxmlformats.org/officeDocument/2006/relationships/hyperlink" Target="https://www.iltalehti.fi/politiikka/a/b4ef5ca0-43c0-4c31-8daa-be87c539fd6d" TargetMode="External"/><Relationship Id="rId1" Type="http://schemas.openxmlformats.org/officeDocument/2006/relationships/hyperlink" Target="https://www.hs.fi/politiikka/art-2000006095506.html" TargetMode="External"/><Relationship Id="rId6" Type="http://schemas.openxmlformats.org/officeDocument/2006/relationships/hyperlink" Target="https://www.iltalehti.fi/politiikka/a/6012eca6-ad26-43e1-9176-0a9f96523bca" TargetMode="External"/><Relationship Id="rId11" Type="http://schemas.openxmlformats.org/officeDocument/2006/relationships/hyperlink" Target="https://www.hs.fi/politiikka/art-2000006218638.html" TargetMode="External"/><Relationship Id="rId24" Type="http://schemas.openxmlformats.org/officeDocument/2006/relationships/hyperlink" Target="https://yle.fi/uutiset/3-11193715" TargetMode="External"/><Relationship Id="rId32" Type="http://schemas.openxmlformats.org/officeDocument/2006/relationships/hyperlink" Target="https://www.iltalehti.fi/politiikka/a/6c38044e-74c1-4fa2-970d-65450a0021cd" TargetMode="External"/><Relationship Id="rId5" Type="http://schemas.openxmlformats.org/officeDocument/2006/relationships/hyperlink" Target="https://yle.fi/uutiset/3-10816424" TargetMode="External"/><Relationship Id="rId15" Type="http://schemas.openxmlformats.org/officeDocument/2006/relationships/hyperlink" Target="https://www.iltalehti.fi/politiikka/a/6ab1895c-2007-4938-9961-4c10d408c471" TargetMode="External"/><Relationship Id="rId23" Type="http://schemas.openxmlformats.org/officeDocument/2006/relationships/hyperlink" Target="https://www.hs.fi/politiikka/art-2000006380217.html" TargetMode="External"/><Relationship Id="rId28" Type="http://schemas.openxmlformats.org/officeDocument/2006/relationships/hyperlink" Target="https://www.hs.fi/politiikka/art-2000006443015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yle.fi/uutiset/3-10911921" TargetMode="External"/><Relationship Id="rId19" Type="http://schemas.openxmlformats.org/officeDocument/2006/relationships/hyperlink" Target="https://yle.fi/uutiset/3-11102651" TargetMode="External"/><Relationship Id="rId31" Type="http://schemas.openxmlformats.org/officeDocument/2006/relationships/hyperlink" Target="https://www.hs.fi/politiikka/art-2000006478796.html" TargetMode="External"/><Relationship Id="rId4" Type="http://schemas.openxmlformats.org/officeDocument/2006/relationships/hyperlink" Target="https://www.hs.fi/politiikka/art-2000006131437.html" TargetMode="External"/><Relationship Id="rId9" Type="http://schemas.openxmlformats.org/officeDocument/2006/relationships/hyperlink" Target="https://www.hs.fi/politiikka/art-2000006188541.html" TargetMode="External"/><Relationship Id="rId14" Type="http://schemas.openxmlformats.org/officeDocument/2006/relationships/hyperlink" Target="https://yle.fi/uutiset/3-11000815" TargetMode="External"/><Relationship Id="rId22" Type="http://schemas.openxmlformats.org/officeDocument/2006/relationships/hyperlink" Target="https://yle.fi/uutiset/3-11149436" TargetMode="External"/><Relationship Id="rId27" Type="http://schemas.openxmlformats.org/officeDocument/2006/relationships/hyperlink" Target="https://yle.fi/uutiset/3-11239959" TargetMode="External"/><Relationship Id="rId30" Type="http://schemas.openxmlformats.org/officeDocument/2006/relationships/hyperlink" Target="https://yle.fi/uutiset/3-11298139" TargetMode="External"/><Relationship Id="rId35" Type="http://schemas.openxmlformats.org/officeDocument/2006/relationships/hyperlink" Target="https://yle.fi/uutiset/3-11382120" TargetMode="External"/><Relationship Id="rId8" Type="http://schemas.openxmlformats.org/officeDocument/2006/relationships/hyperlink" Target="https://yle.fi/uutiset/3-10859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8F74-03A1-4376-A7C6-76849A33AD6A}">
  <dimension ref="A1:AM36"/>
  <sheetViews>
    <sheetView tabSelected="1" workbookViewId="0">
      <pane ySplit="1" topLeftCell="A20" activePane="bottomLeft" state="frozen"/>
      <selection pane="bottomLeft" activeCell="AJ37" sqref="AJ37"/>
    </sheetView>
  </sheetViews>
  <sheetFormatPr defaultRowHeight="14.5" x14ac:dyDescent="0.35"/>
  <cols>
    <col min="1" max="1" width="8.7265625" style="2"/>
    <col min="2" max="2" width="15.6328125" style="2" customWidth="1"/>
    <col min="3" max="4" width="10.6328125" style="3" customWidth="1"/>
    <col min="5" max="5" width="10.6328125" style="5" customWidth="1"/>
    <col min="6" max="6" width="10.08984375" style="5" customWidth="1"/>
    <col min="7" max="15" width="10.6328125" style="4" customWidth="1"/>
    <col min="16" max="17" width="12.26953125" style="4" bestFit="1" customWidth="1"/>
    <col min="18" max="37" width="8.7265625" style="4"/>
    <col min="38" max="38" width="10.26953125" style="1" bestFit="1" customWidth="1"/>
    <col min="39" max="16384" width="8.7265625" style="1"/>
  </cols>
  <sheetData>
    <row r="1" spans="1:39" ht="15" customHeight="1" x14ac:dyDescent="0.35">
      <c r="A1" s="7" t="s">
        <v>1</v>
      </c>
      <c r="B1" s="7" t="s">
        <v>18</v>
      </c>
      <c r="C1" s="8" t="s">
        <v>16</v>
      </c>
      <c r="D1" s="8" t="s">
        <v>17</v>
      </c>
      <c r="E1" s="9" t="s">
        <v>0</v>
      </c>
      <c r="F1" s="15" t="s">
        <v>11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30</v>
      </c>
      <c r="O1" s="10" t="s">
        <v>31</v>
      </c>
      <c r="P1" s="16" t="s">
        <v>12</v>
      </c>
      <c r="Q1" s="17" t="s">
        <v>13</v>
      </c>
      <c r="R1" s="10" t="s">
        <v>2</v>
      </c>
      <c r="S1" s="10" t="s">
        <v>3</v>
      </c>
      <c r="T1" s="10" t="s">
        <v>4</v>
      </c>
      <c r="U1" s="10" t="s">
        <v>5</v>
      </c>
      <c r="V1" s="10" t="s">
        <v>6</v>
      </c>
      <c r="W1" s="10" t="s">
        <v>7</v>
      </c>
      <c r="X1" s="10" t="s">
        <v>8</v>
      </c>
      <c r="Y1" s="10" t="s">
        <v>9</v>
      </c>
      <c r="Z1" s="10" t="s">
        <v>10</v>
      </c>
      <c r="AA1" s="16" t="s">
        <v>14</v>
      </c>
      <c r="AB1" s="10" t="s">
        <v>15</v>
      </c>
      <c r="AC1" s="20" t="s">
        <v>35</v>
      </c>
      <c r="AD1" s="10" t="s">
        <v>34</v>
      </c>
      <c r="AE1" s="10" t="s">
        <v>36</v>
      </c>
      <c r="AF1" s="10" t="s">
        <v>37</v>
      </c>
      <c r="AG1" s="10" t="s">
        <v>38</v>
      </c>
      <c r="AH1" s="10" t="s">
        <v>39</v>
      </c>
      <c r="AI1" s="10" t="s">
        <v>40</v>
      </c>
      <c r="AJ1" s="10" t="s">
        <v>41</v>
      </c>
      <c r="AK1" s="10" t="s">
        <v>42</v>
      </c>
      <c r="AL1" s="25" t="s">
        <v>32</v>
      </c>
      <c r="AM1" s="23" t="s">
        <v>33</v>
      </c>
    </row>
    <row r="2" spans="1:39" ht="15" customHeight="1" x14ac:dyDescent="0.35">
      <c r="A2" s="11">
        <v>1</v>
      </c>
      <c r="B2" s="12" t="s">
        <v>22</v>
      </c>
      <c r="C2" s="6">
        <v>43569</v>
      </c>
      <c r="D2" s="6">
        <v>43569</v>
      </c>
      <c r="E2" s="6">
        <v>43569</v>
      </c>
      <c r="F2" s="15"/>
      <c r="G2" s="10">
        <v>0.17699999999999999</v>
      </c>
      <c r="H2" s="10">
        <v>0.17499999999999999</v>
      </c>
      <c r="I2" s="10">
        <v>0.17</v>
      </c>
      <c r="J2" s="10">
        <v>0.13800000000000001</v>
      </c>
      <c r="K2" s="10">
        <v>0.115</v>
      </c>
      <c r="L2" s="10">
        <v>8.2000000000000003E-2</v>
      </c>
      <c r="M2" s="10">
        <v>4.4999999999999998E-2</v>
      </c>
      <c r="N2" s="10">
        <v>3.9E-2</v>
      </c>
      <c r="O2" s="10">
        <v>2.3E-2</v>
      </c>
      <c r="P2" s="16">
        <f t="shared" ref="P2:P32" si="0">SUM(G2,J2,K2,L2,M2)</f>
        <v>0.55700000000000005</v>
      </c>
      <c r="Q2" s="17">
        <f t="shared" ref="Q2:Q32" si="1">SUM(H2,I2,N2,O2)</f>
        <v>0.40699999999999997</v>
      </c>
      <c r="R2" s="10">
        <v>0.17699999999999999</v>
      </c>
      <c r="S2" s="10">
        <v>0.17499999999999999</v>
      </c>
      <c r="T2" s="10">
        <v>0.17</v>
      </c>
      <c r="U2" s="10">
        <v>0.13800000000000001</v>
      </c>
      <c r="V2" s="10">
        <v>0.115</v>
      </c>
      <c r="W2" s="10">
        <v>8.2000000000000003E-2</v>
      </c>
      <c r="X2" s="10">
        <v>4.4999999999999998E-2</v>
      </c>
      <c r="Y2" s="10">
        <v>3.9E-2</v>
      </c>
      <c r="Z2" s="10">
        <v>2.3E-2</v>
      </c>
      <c r="AA2" s="16">
        <f>P2</f>
        <v>0.55700000000000005</v>
      </c>
      <c r="AB2" s="10">
        <f>Q2</f>
        <v>0.40699999999999997</v>
      </c>
      <c r="AC2" s="20"/>
      <c r="AD2" s="10"/>
      <c r="AE2" s="10"/>
      <c r="AF2" s="10"/>
      <c r="AG2" s="10"/>
      <c r="AH2" s="10"/>
      <c r="AI2" s="10"/>
      <c r="AJ2" s="10"/>
      <c r="AK2" s="10"/>
      <c r="AL2" s="26"/>
    </row>
    <row r="3" spans="1:39" x14ac:dyDescent="0.35">
      <c r="A3" s="11">
        <v>2</v>
      </c>
      <c r="B3" s="12" t="s">
        <v>19</v>
      </c>
      <c r="C3" s="6">
        <v>43571</v>
      </c>
      <c r="D3" s="6">
        <v>43588</v>
      </c>
      <c r="E3" s="6">
        <f>(C3+D3)/2</f>
        <v>43579.5</v>
      </c>
      <c r="F3" s="21">
        <v>1200</v>
      </c>
      <c r="G3" s="10">
        <v>0.16899999999999998</v>
      </c>
      <c r="H3" s="10">
        <v>0.187</v>
      </c>
      <c r="I3" s="10">
        <v>0.17100000000000001</v>
      </c>
      <c r="J3" s="10">
        <v>0.127</v>
      </c>
      <c r="K3" s="10">
        <v>0.128</v>
      </c>
      <c r="L3" s="10">
        <v>8.3000000000000004E-2</v>
      </c>
      <c r="M3" s="10">
        <v>4.4000000000000004E-2</v>
      </c>
      <c r="N3" s="10">
        <v>4.0999999999999995E-2</v>
      </c>
      <c r="O3" s="10">
        <v>2.5000000000000001E-2</v>
      </c>
      <c r="P3" s="16">
        <f t="shared" si="0"/>
        <v>0.55100000000000005</v>
      </c>
      <c r="Q3" s="17">
        <f t="shared" si="1"/>
        <v>0.42399999999999999</v>
      </c>
      <c r="R3" s="10">
        <f>((G3*$F3))/$F3</f>
        <v>0.16899999999999998</v>
      </c>
      <c r="S3" s="10">
        <f t="shared" ref="S3:Z3" si="2">((H3*$F3))/$F3</f>
        <v>0.187</v>
      </c>
      <c r="T3" s="10">
        <f t="shared" si="2"/>
        <v>0.17100000000000001</v>
      </c>
      <c r="U3" s="10">
        <f t="shared" si="2"/>
        <v>0.127</v>
      </c>
      <c r="V3" s="10">
        <f t="shared" si="2"/>
        <v>0.128</v>
      </c>
      <c r="W3" s="10">
        <f t="shared" si="2"/>
        <v>8.3000000000000004E-2</v>
      </c>
      <c r="X3" s="10">
        <f t="shared" si="2"/>
        <v>4.4000000000000004E-2</v>
      </c>
      <c r="Y3" s="10">
        <f t="shared" si="2"/>
        <v>4.0999999999999995E-2</v>
      </c>
      <c r="Z3" s="10">
        <f t="shared" si="2"/>
        <v>2.5000000000000001E-2</v>
      </c>
      <c r="AA3" s="16">
        <f>((P3*$F3))/$F3</f>
        <v>0.55100000000000005</v>
      </c>
      <c r="AB3" s="10">
        <f>((Q3*$F3))/$F3</f>
        <v>0.42399999999999999</v>
      </c>
      <c r="AC3" s="20"/>
      <c r="AD3" s="10"/>
      <c r="AE3" s="10"/>
      <c r="AF3" s="10"/>
      <c r="AG3" s="10"/>
      <c r="AH3" s="10"/>
      <c r="AI3" s="10"/>
      <c r="AJ3" s="10"/>
      <c r="AK3" s="10"/>
      <c r="AL3" s="27"/>
      <c r="AM3" s="24"/>
    </row>
    <row r="4" spans="1:39" x14ac:dyDescent="0.35">
      <c r="A4" s="11">
        <v>3</v>
      </c>
      <c r="B4" s="12" t="s">
        <v>20</v>
      </c>
      <c r="C4" s="6">
        <v>43570</v>
      </c>
      <c r="D4" s="6">
        <v>43592</v>
      </c>
      <c r="E4" s="6">
        <f t="shared" ref="E4:E14" si="3">(C4+D4)/2</f>
        <v>43581</v>
      </c>
      <c r="F4" s="21">
        <v>1537</v>
      </c>
      <c r="G4" s="10">
        <v>0.17800000000000002</v>
      </c>
      <c r="H4" s="10">
        <v>0.188</v>
      </c>
      <c r="I4" s="10">
        <v>0.16899999999999998</v>
      </c>
      <c r="J4" s="10">
        <v>0.13300000000000001</v>
      </c>
      <c r="K4" s="10">
        <v>0.13300000000000001</v>
      </c>
      <c r="L4" s="10">
        <v>0.08</v>
      </c>
      <c r="M4" s="10">
        <v>0.04</v>
      </c>
      <c r="N4" s="10">
        <v>3.7000000000000005E-2</v>
      </c>
      <c r="O4" s="10">
        <v>1.7000000000000001E-2</v>
      </c>
      <c r="P4" s="16">
        <f t="shared" si="0"/>
        <v>0.56400000000000006</v>
      </c>
      <c r="Q4" s="17">
        <f t="shared" si="1"/>
        <v>0.41100000000000003</v>
      </c>
      <c r="R4" s="10">
        <f>((G4*$F4)+(G3*$F3))/($F4+$F3)</f>
        <v>0.17405407380343441</v>
      </c>
      <c r="S4" s="10">
        <f t="shared" ref="S4:Z4" si="4">((H4*$F4)+(H3*$F3))/($F4+$F3)</f>
        <v>0.18756156375593716</v>
      </c>
      <c r="T4" s="10">
        <f t="shared" si="4"/>
        <v>0.16987687248812566</v>
      </c>
      <c r="U4" s="10">
        <f t="shared" si="4"/>
        <v>0.13036938253562294</v>
      </c>
      <c r="V4" s="10">
        <f t="shared" si="4"/>
        <v>0.13080781877968578</v>
      </c>
      <c r="W4" s="10">
        <f t="shared" si="4"/>
        <v>8.1315308732188535E-2</v>
      </c>
      <c r="X4" s="10">
        <f t="shared" si="4"/>
        <v>4.1753744976251374E-2</v>
      </c>
      <c r="Y4" s="10">
        <f t="shared" si="4"/>
        <v>3.8753744976251371E-2</v>
      </c>
      <c r="Z4" s="10">
        <f t="shared" si="4"/>
        <v>2.0507489952502744E-2</v>
      </c>
      <c r="AA4" s="16">
        <f>((P4*$F4)+(P3*$F3))/($F4+$F3)</f>
        <v>0.55830032882718317</v>
      </c>
      <c r="AB4" s="10">
        <f>((Q4*$F4)+(Q3*$F3))/($F4+$F3)</f>
        <v>0.41669967117281698</v>
      </c>
      <c r="AC4" s="27">
        <f t="shared" ref="AC4:AK4" si="5">SQRT(SUMPRODUCT($F3:$F4,(G3:G4-R4)^2)/(SUM($F3:$F4)-1))*1.96</f>
        <v>8.7544868022527561E-3</v>
      </c>
      <c r="AD4" s="27">
        <f t="shared" si="5"/>
        <v>9.7272075580585881E-4</v>
      </c>
      <c r="AE4" s="27">
        <f t="shared" si="5"/>
        <v>1.9454415116117443E-3</v>
      </c>
      <c r="AF4" s="27">
        <f t="shared" si="5"/>
        <v>5.8363245348351522E-3</v>
      </c>
      <c r="AG4" s="27">
        <f t="shared" si="5"/>
        <v>4.8636037790292935E-3</v>
      </c>
      <c r="AH4" s="27">
        <f t="shared" si="5"/>
        <v>2.9181622674175761E-3</v>
      </c>
      <c r="AI4" s="27">
        <f t="shared" si="5"/>
        <v>3.8908830232234353E-3</v>
      </c>
      <c r="AJ4" s="27">
        <f t="shared" si="5"/>
        <v>3.8908830232234218E-3</v>
      </c>
      <c r="AK4" s="27">
        <f t="shared" si="5"/>
        <v>7.7817660464468636E-3</v>
      </c>
      <c r="AL4" s="27">
        <f>SQRT(SUMPRODUCT($F3:$F4,(P3:P4-AA4)^2)/(SUM($F3:$F4)-1))*1.96</f>
        <v>1.2645369825476163E-2</v>
      </c>
      <c r="AM4" s="24">
        <f>SQRT(SUMPRODUCT($F3:$F4,(Q3:Q4-AB4)^2)/(SUM($F3:$F4)-1))*1.96</f>
        <v>1.2645369825476109E-2</v>
      </c>
    </row>
    <row r="5" spans="1:39" x14ac:dyDescent="0.35">
      <c r="A5" s="11">
        <v>4</v>
      </c>
      <c r="B5" s="12" t="s">
        <v>21</v>
      </c>
      <c r="C5" s="6">
        <v>43588</v>
      </c>
      <c r="D5" s="6">
        <v>43599</v>
      </c>
      <c r="E5" s="6">
        <f t="shared" si="3"/>
        <v>43593.5</v>
      </c>
      <c r="F5" s="21">
        <v>1282</v>
      </c>
      <c r="G5" s="10">
        <v>0.16399999999999998</v>
      </c>
      <c r="H5" s="10">
        <v>0.192</v>
      </c>
      <c r="I5" s="10">
        <v>0.17899999999999999</v>
      </c>
      <c r="J5" s="10">
        <v>0.13400000000000001</v>
      </c>
      <c r="K5" s="10">
        <v>0.121</v>
      </c>
      <c r="L5" s="10">
        <v>9.4E-2</v>
      </c>
      <c r="M5" s="10">
        <v>4.7E-2</v>
      </c>
      <c r="N5" s="10">
        <v>3.5000000000000003E-2</v>
      </c>
      <c r="O5" s="10"/>
      <c r="P5" s="16">
        <f t="shared" si="0"/>
        <v>0.56000000000000005</v>
      </c>
      <c r="Q5" s="17">
        <f t="shared" si="1"/>
        <v>0.40600000000000003</v>
      </c>
      <c r="R5" s="10">
        <f t="shared" ref="R5:R25" si="6">((G5*$F5)+(G4*$F4)+(G3*$F3))/($F5+$F4+$F3)</f>
        <v>0.17084697685991537</v>
      </c>
      <c r="S5" s="10">
        <f t="shared" ref="S5:Y5" si="7">((H5*$F5)+(H4*$F4)+(H3*$F3))/($F5+$F4+$F3)</f>
        <v>0.18897735755162975</v>
      </c>
      <c r="T5" s="10">
        <f t="shared" si="7"/>
        <v>0.17278701169445138</v>
      </c>
      <c r="U5" s="10">
        <f t="shared" si="7"/>
        <v>0.13152749440159245</v>
      </c>
      <c r="V5" s="10">
        <f t="shared" si="7"/>
        <v>0.12767927345110724</v>
      </c>
      <c r="W5" s="10">
        <f t="shared" si="7"/>
        <v>8.5361532719581995E-2</v>
      </c>
      <c r="X5" s="10">
        <f t="shared" si="7"/>
        <v>4.3427220701667088E-2</v>
      </c>
      <c r="Y5" s="10">
        <f t="shared" si="7"/>
        <v>3.7556357302811642E-2</v>
      </c>
      <c r="Z5" s="10">
        <f>((O4*$F4)+(O3*$F3))/($F4+$F3)</f>
        <v>2.0507489952502744E-2</v>
      </c>
      <c r="AA5" s="16">
        <f t="shared" ref="AA5:AA21" si="8">((P5*$F5)+(P4*$F4)+(P3*$F3))/($F5+$F4+$F3)</f>
        <v>0.55884249813386422</v>
      </c>
      <c r="AB5" s="10">
        <f t="shared" ref="AB5:AB21" si="9">((Q5*$F5)+(Q4*$F4)+(Q3*$F3))/($F5+$F4+$F3)</f>
        <v>0.41328663846728042</v>
      </c>
      <c r="AC5" s="27">
        <f t="shared" ref="AC5:AK5" si="10">SQRT(SUMPRODUCT($F3:$F5,(G3:G5-R5)^2)/(SUM($F3:$F5)-1))*1.96</f>
        <v>1.1686145766737464E-2</v>
      </c>
      <c r="AD5" s="27">
        <f t="shared" si="10"/>
        <v>4.1337965478455609E-3</v>
      </c>
      <c r="AE5" s="27">
        <f t="shared" si="10"/>
        <v>8.488410944411863E-3</v>
      </c>
      <c r="AF5" s="27">
        <f t="shared" si="10"/>
        <v>5.8478561951598867E-3</v>
      </c>
      <c r="AG5" s="27">
        <f t="shared" si="10"/>
        <v>9.8184988077586934E-3</v>
      </c>
      <c r="AH5" s="27">
        <f t="shared" si="10"/>
        <v>1.1836729076007788E-2</v>
      </c>
      <c r="AI5" s="27">
        <f t="shared" si="10"/>
        <v>5.7691553944236654E-3</v>
      </c>
      <c r="AJ5" s="27">
        <f t="shared" si="10"/>
        <v>4.6979295252161241E-3</v>
      </c>
      <c r="AK5" s="27">
        <f t="shared" si="10"/>
        <v>2.3594887998507418E-2</v>
      </c>
      <c r="AL5" s="27">
        <f t="shared" ref="AL5:AL26" si="11">SQRT(SUMPRODUCT($F3:$F5,(P3:P5-AA5)^2)/(SUM($F3:$F5)-1))*1.96</f>
        <v>1.0549726862369308E-2</v>
      </c>
      <c r="AM5" s="24">
        <f t="shared" ref="AM5:AM26" si="12">SQRT(SUMPRODUCT($F3:$F5,(Q3:Q5-AB5)^2)/(SUM($F3:$F5)-1))*1.96</f>
        <v>1.4298527184464022E-2</v>
      </c>
    </row>
    <row r="6" spans="1:39" x14ac:dyDescent="0.35">
      <c r="A6" s="11">
        <v>5</v>
      </c>
      <c r="B6" s="12" t="s">
        <v>19</v>
      </c>
      <c r="C6" s="6">
        <v>43591</v>
      </c>
      <c r="D6" s="6">
        <v>43618</v>
      </c>
      <c r="E6" s="6">
        <f t="shared" si="3"/>
        <v>43604.5</v>
      </c>
      <c r="F6" s="21">
        <v>1828</v>
      </c>
      <c r="G6" s="10">
        <v>0.17499999999999999</v>
      </c>
      <c r="H6" s="10">
        <v>0.182</v>
      </c>
      <c r="I6" s="10">
        <v>0.17499999999999999</v>
      </c>
      <c r="J6" s="10">
        <v>0.13200000000000001</v>
      </c>
      <c r="K6" s="10">
        <v>0.122</v>
      </c>
      <c r="L6" s="10">
        <v>8.5000000000000006E-2</v>
      </c>
      <c r="M6" s="10">
        <v>4.4999999999999998E-2</v>
      </c>
      <c r="N6" s="10">
        <v>3.9E-2</v>
      </c>
      <c r="O6" s="10">
        <v>2.1000000000000001E-2</v>
      </c>
      <c r="P6" s="16">
        <f t="shared" si="0"/>
        <v>0.55900000000000005</v>
      </c>
      <c r="Q6" s="17">
        <f t="shared" si="1"/>
        <v>0.41699999999999998</v>
      </c>
      <c r="R6" s="10">
        <f t="shared" si="6"/>
        <v>0.17295760705831717</v>
      </c>
      <c r="S6" s="10">
        <f t="shared" ref="S6:S10" si="13">((H6*$F6)+(H5*$F5)+(H4*$F4))/($F6+$F5+$F4)</f>
        <v>0.18674327523133202</v>
      </c>
      <c r="T6" s="10">
        <f t="shared" ref="T6:T10" si="14">((I6*$F6)+(I5*$F5)+(I4*$F4))/($F6+$F5+$F4)</f>
        <v>0.17411900150634815</v>
      </c>
      <c r="U6" s="10">
        <f t="shared" ref="U6:U10" si="15">((J6*$F6)+(J5*$F5)+(J4*$F4))/($F6+$F5+$F4)</f>
        <v>0.13288250484183348</v>
      </c>
      <c r="V6" s="10">
        <f t="shared" ref="V6:V10" si="16">((K6*$F6)+(K5*$F5)+(K4*$F4))/($F6+$F5+$F4)</f>
        <v>0.12536238433397889</v>
      </c>
      <c r="W6" s="10">
        <f t="shared" ref="W6:W10" si="17">((L6*$F6)+(L5*$F5)+(L4*$F4))/($F6+$F5+$F4)</f>
        <v>8.5829137077684539E-2</v>
      </c>
      <c r="X6" s="10">
        <f t="shared" ref="X6:X10" si="18">((M6*$F6)+(M5*$F5)+(M4*$F4))/($F6+$F5+$F4)</f>
        <v>4.3897998708844407E-2</v>
      </c>
      <c r="Y6" s="10">
        <f t="shared" ref="Y6:Y10" si="19">((N6*$F6)+(N5*$F5)+(N4*$F4))/($F6+$F5+$F4)</f>
        <v>3.7234990316333122E-2</v>
      </c>
      <c r="Z6" s="10">
        <f>((O6*$F6)+(O3*$F3)+(O4*$F4))/($F6+$F3+$F4)</f>
        <v>2.0704709748083243E-2</v>
      </c>
      <c r="AA6" s="16">
        <f t="shared" si="8"/>
        <v>0.5609296320206586</v>
      </c>
      <c r="AB6" s="10">
        <f t="shared" si="9"/>
        <v>0.41198084785883365</v>
      </c>
      <c r="AC6" s="27">
        <f t="shared" ref="AC6:AK6" si="20">SQRT(SUMPRODUCT($F4:$F6,(G4:G6-R6)^2)/(SUM($F4:$F6)-1))*1.96</f>
        <v>1.1120892869101459E-2</v>
      </c>
      <c r="AD6" s="27">
        <f t="shared" si="20"/>
        <v>8.0812219184427051E-3</v>
      </c>
      <c r="AE6" s="27">
        <f t="shared" si="20"/>
        <v>7.7285299988075476E-3</v>
      </c>
      <c r="AF6" s="27">
        <f t="shared" si="20"/>
        <v>1.5869767218702252E-3</v>
      </c>
      <c r="AG6" s="27">
        <f t="shared" si="20"/>
        <v>1.0554442980462493E-2</v>
      </c>
      <c r="AH6" s="27">
        <f t="shared" si="20"/>
        <v>1.0723507048845048E-2</v>
      </c>
      <c r="AI6" s="27">
        <f t="shared" si="20"/>
        <v>5.5987537197104299E-3</v>
      </c>
      <c r="AJ6" s="27">
        <f t="shared" si="20"/>
        <v>3.1739534437404443E-3</v>
      </c>
      <c r="AK6" s="27">
        <f t="shared" si="20"/>
        <v>2.1725479494053596E-2</v>
      </c>
      <c r="AL6" s="27">
        <f t="shared" si="11"/>
        <v>4.3040682613797888E-3</v>
      </c>
      <c r="AM6" s="24">
        <f t="shared" si="12"/>
        <v>8.7873994317138743E-3</v>
      </c>
    </row>
    <row r="7" spans="1:39" x14ac:dyDescent="0.35">
      <c r="A7" s="11">
        <v>6</v>
      </c>
      <c r="B7" s="12" t="s">
        <v>20</v>
      </c>
      <c r="C7" s="6">
        <v>43598</v>
      </c>
      <c r="D7" s="6">
        <v>43620</v>
      </c>
      <c r="E7" s="6">
        <f t="shared" si="3"/>
        <v>43609</v>
      </c>
      <c r="F7" s="21">
        <v>1863</v>
      </c>
      <c r="G7" s="10">
        <v>0.17399999999999999</v>
      </c>
      <c r="H7" s="10">
        <v>0.19500000000000001</v>
      </c>
      <c r="I7" s="10">
        <v>0.16699999999999998</v>
      </c>
      <c r="J7" s="10">
        <v>0.124</v>
      </c>
      <c r="K7" s="10">
        <v>0.13900000000000001</v>
      </c>
      <c r="L7" s="10">
        <v>7.8E-2</v>
      </c>
      <c r="M7" s="10">
        <v>4.4999999999999998E-2</v>
      </c>
      <c r="N7" s="10">
        <v>3.6000000000000004E-2</v>
      </c>
      <c r="O7" s="10">
        <v>1.7000000000000001E-2</v>
      </c>
      <c r="P7" s="16">
        <f t="shared" si="0"/>
        <v>0.56000000000000005</v>
      </c>
      <c r="Q7" s="17">
        <f t="shared" si="1"/>
        <v>0.41500000000000004</v>
      </c>
      <c r="R7" s="10">
        <f t="shared" si="6"/>
        <v>0.17178966418660765</v>
      </c>
      <c r="S7" s="10">
        <f t="shared" si="13"/>
        <v>0.1894480193042429</v>
      </c>
      <c r="T7" s="10">
        <f t="shared" si="14"/>
        <v>0.17303418459682282</v>
      </c>
      <c r="U7" s="10">
        <f t="shared" si="15"/>
        <v>0.12951860044238889</v>
      </c>
      <c r="V7" s="10">
        <f t="shared" si="16"/>
        <v>0.12811079831087874</v>
      </c>
      <c r="W7" s="10">
        <f t="shared" si="17"/>
        <v>8.4697767946913333E-2</v>
      </c>
      <c r="X7" s="10">
        <f t="shared" si="18"/>
        <v>4.5515584154433936E-2</v>
      </c>
      <c r="Y7" s="10">
        <f t="shared" si="19"/>
        <v>3.6844962799115227E-2</v>
      </c>
      <c r="Z7" s="10">
        <f>((O7*$F7)+(O6*$F6)+(O4*$F4))/($F7+$F6+$F4)</f>
        <v>1.8398622800306047E-2</v>
      </c>
      <c r="AA7" s="16">
        <f t="shared" si="8"/>
        <v>0.55963241504122274</v>
      </c>
      <c r="AB7" s="10">
        <f t="shared" si="9"/>
        <v>0.41341504122260203</v>
      </c>
      <c r="AC7" s="27">
        <f t="shared" ref="AC7:AK7" si="21">SQRT(SUMPRODUCT($F5:$F7,(G5:G7-R7)^2)/(SUM($F5:$F7)-1))*1.96</f>
        <v>9.0384448388360523E-3</v>
      </c>
      <c r="AD7" s="27">
        <f t="shared" si="21"/>
        <v>1.1365339908843629E-2</v>
      </c>
      <c r="AE7" s="27">
        <f t="shared" si="21"/>
        <v>9.6500868715528459E-3</v>
      </c>
      <c r="AF7" s="27">
        <f t="shared" si="21"/>
        <v>8.5104376827216163E-3</v>
      </c>
      <c r="AG7" s="27">
        <f t="shared" si="21"/>
        <v>1.6538067141208496E-2</v>
      </c>
      <c r="AH7" s="27">
        <f t="shared" si="21"/>
        <v>1.2264372110341678E-2</v>
      </c>
      <c r="AI7" s="27">
        <f t="shared" si="21"/>
        <v>1.7148546389312376E-3</v>
      </c>
      <c r="AJ7" s="27">
        <f t="shared" si="21"/>
        <v>3.3104093672136794E-3</v>
      </c>
      <c r="AK7" s="27">
        <f t="shared" si="21"/>
        <v>1.8646136778775885E-2</v>
      </c>
      <c r="AL7" s="27">
        <f t="shared" si="11"/>
        <v>9.4510421999924917E-4</v>
      </c>
      <c r="AM7" s="24">
        <f t="shared" si="12"/>
        <v>8.731001222691841E-3</v>
      </c>
    </row>
    <row r="8" spans="1:39" x14ac:dyDescent="0.35">
      <c r="A8" s="11">
        <v>7</v>
      </c>
      <c r="B8" s="12" t="s">
        <v>21</v>
      </c>
      <c r="C8" s="6">
        <v>43620</v>
      </c>
      <c r="D8" s="6">
        <v>43630</v>
      </c>
      <c r="E8" s="6">
        <f t="shared" si="3"/>
        <v>43625</v>
      </c>
      <c r="F8" s="21">
        <v>1283</v>
      </c>
      <c r="G8" s="10">
        <v>0.16200000000000001</v>
      </c>
      <c r="H8" s="10">
        <v>0.20100000000000001</v>
      </c>
      <c r="I8" s="10">
        <v>0.17199999999999999</v>
      </c>
      <c r="J8" s="10">
        <v>0.13</v>
      </c>
      <c r="K8" s="10">
        <v>0.13600000000000001</v>
      </c>
      <c r="L8" s="10">
        <v>8.199999999999999E-2</v>
      </c>
      <c r="M8" s="10">
        <v>4.8000000000000001E-2</v>
      </c>
      <c r="N8" s="10">
        <v>0.03</v>
      </c>
      <c r="O8" s="10"/>
      <c r="P8" s="16">
        <f t="shared" si="0"/>
        <v>0.55800000000000005</v>
      </c>
      <c r="Q8" s="17">
        <f t="shared" si="1"/>
        <v>0.40300000000000002</v>
      </c>
      <c r="R8" s="10">
        <f>((G8*$F8)+(G7*$F7)+(G6*$F6))/($F8+$F7+$F6)</f>
        <v>0.17127221552070768</v>
      </c>
      <c r="S8" s="10">
        <f t="shared" si="13"/>
        <v>0.19177000402090874</v>
      </c>
      <c r="T8" s="10">
        <f t="shared" si="14"/>
        <v>0.17122979493365501</v>
      </c>
      <c r="U8" s="10">
        <f t="shared" si="15"/>
        <v>0.12848773622838763</v>
      </c>
      <c r="V8" s="10">
        <f t="shared" si="16"/>
        <v>0.13197848813831925</v>
      </c>
      <c r="W8" s="10">
        <f t="shared" si="17"/>
        <v>8.1604342581423392E-2</v>
      </c>
      <c r="X8" s="10">
        <f t="shared" si="18"/>
        <v>4.5773823884197824E-2</v>
      </c>
      <c r="Y8" s="10">
        <f t="shared" si="19"/>
        <v>3.555488540410133E-2</v>
      </c>
      <c r="Z8" s="10">
        <f>((O4*$F4)+(O7*$F7)+(O6*$F6))/($F4+$F7+$F6)</f>
        <v>1.8398622800306047E-2</v>
      </c>
      <c r="AA8" s="16">
        <f t="shared" si="8"/>
        <v>0.55911660635303584</v>
      </c>
      <c r="AB8" s="10">
        <f t="shared" si="9"/>
        <v>0.41263972657820663</v>
      </c>
      <c r="AC8" s="27">
        <f t="shared" ref="AC8:AK8" si="22">SQRT(SUMPRODUCT($F6:$F8,(G6:G8-R8)^2)/(SUM($F6:$F8)-1))*1.96</f>
        <v>1.074900455159924E-2</v>
      </c>
      <c r="AD8" s="27">
        <f t="shared" si="22"/>
        <v>1.5304906955981121E-2</v>
      </c>
      <c r="AE8" s="27">
        <f t="shared" si="22"/>
        <v>6.8123756957844863E-3</v>
      </c>
      <c r="AF8" s="27">
        <f t="shared" si="22"/>
        <v>6.9764340749706643E-3</v>
      </c>
      <c r="AG8" s="27">
        <f t="shared" si="22"/>
        <v>1.5085946824088189E-2</v>
      </c>
      <c r="AH8" s="27">
        <f t="shared" si="22"/>
        <v>5.9273899187851408E-3</v>
      </c>
      <c r="AI8" s="27">
        <f t="shared" si="22"/>
        <v>2.5727675937087537E-3</v>
      </c>
      <c r="AJ8" s="27">
        <f t="shared" si="22"/>
        <v>6.9012742969121431E-3</v>
      </c>
      <c r="AK8" s="27">
        <f t="shared" si="22"/>
        <v>1.8651273391261675E-2</v>
      </c>
      <c r="AL8" s="27">
        <f t="shared" si="11"/>
        <v>1.5420808070031181E-3</v>
      </c>
      <c r="AM8" s="24">
        <f t="shared" si="12"/>
        <v>1.1267757616296279E-2</v>
      </c>
    </row>
    <row r="9" spans="1:39" x14ac:dyDescent="0.35">
      <c r="A9" s="11">
        <v>8</v>
      </c>
      <c r="B9" s="12" t="s">
        <v>19</v>
      </c>
      <c r="C9" s="6">
        <v>43619</v>
      </c>
      <c r="D9" s="6">
        <v>43644</v>
      </c>
      <c r="E9" s="6">
        <f t="shared" si="3"/>
        <v>43631.5</v>
      </c>
      <c r="F9" s="21">
        <v>1698</v>
      </c>
      <c r="G9" s="10">
        <v>0.17499999999999999</v>
      </c>
      <c r="H9" s="10">
        <v>0.192</v>
      </c>
      <c r="I9" s="10">
        <v>0.17300000000000001</v>
      </c>
      <c r="J9" s="10">
        <v>0.13100000000000001</v>
      </c>
      <c r="K9" s="10">
        <v>0.13100000000000001</v>
      </c>
      <c r="L9" s="10">
        <v>0.08</v>
      </c>
      <c r="M9" s="10">
        <v>4.4000000000000004E-2</v>
      </c>
      <c r="N9" s="10">
        <v>3.7000000000000005E-2</v>
      </c>
      <c r="O9" s="10">
        <v>1.3999999999999999E-2</v>
      </c>
      <c r="P9" s="16">
        <f t="shared" si="0"/>
        <v>0.56100000000000005</v>
      </c>
      <c r="Q9" s="17">
        <f t="shared" si="1"/>
        <v>0.41600000000000004</v>
      </c>
      <c r="R9" s="10">
        <f t="shared" si="6"/>
        <v>0.17117217175887695</v>
      </c>
      <c r="S9" s="10">
        <f t="shared" si="13"/>
        <v>0.1955375722543353</v>
      </c>
      <c r="T9" s="10">
        <f t="shared" si="14"/>
        <v>0.17042753922378201</v>
      </c>
      <c r="U9" s="10">
        <f t="shared" si="15"/>
        <v>0.1280429397192403</v>
      </c>
      <c r="V9" s="10">
        <f t="shared" si="16"/>
        <v>0.13540111478117259</v>
      </c>
      <c r="W9" s="10">
        <f t="shared" si="17"/>
        <v>7.9760528488852192E-2</v>
      </c>
      <c r="X9" s="10">
        <f t="shared" si="18"/>
        <v>4.5444054500412875E-2</v>
      </c>
      <c r="Y9" s="10">
        <f t="shared" si="19"/>
        <v>3.4761354252683736E-2</v>
      </c>
      <c r="Z9" s="10">
        <f>((O9*$F9)+(O6*$F6)+(O7*$F7))/($F9+$F6+$F7)</f>
        <v>1.7411579142698089E-2</v>
      </c>
      <c r="AA9" s="16">
        <f t="shared" si="8"/>
        <v>0.55982080924855504</v>
      </c>
      <c r="AB9" s="10">
        <f t="shared" si="9"/>
        <v>0.41217217175887694</v>
      </c>
      <c r="AC9" s="27">
        <f t="shared" ref="AC9:AK9" si="23">SQRT(SUMPRODUCT($F7:$F9,(G7:G9-R9)^2)/(SUM($F7:$F9)-1))*1.96</f>
        <v>1.0824560374559174E-2</v>
      </c>
      <c r="AD9" s="27">
        <f t="shared" si="23"/>
        <v>6.9028468477071924E-3</v>
      </c>
      <c r="AE9" s="27">
        <f t="shared" si="23"/>
        <v>5.365690582496631E-3</v>
      </c>
      <c r="AF9" s="27">
        <f t="shared" si="23"/>
        <v>6.3111313336790672E-3</v>
      </c>
      <c r="AG9" s="27">
        <f t="shared" si="23"/>
        <v>6.7523638139420812E-3</v>
      </c>
      <c r="AH9" s="27">
        <f t="shared" si="23"/>
        <v>3.1243598738680484E-3</v>
      </c>
      <c r="AI9" s="27">
        <f t="shared" si="23"/>
        <v>3.1222805922772557E-3</v>
      </c>
      <c r="AJ9" s="27">
        <f t="shared" si="23"/>
        <v>5.6647434462218475E-3</v>
      </c>
      <c r="AK9" s="27">
        <f t="shared" si="23"/>
        <v>1.8012746625816287E-2</v>
      </c>
      <c r="AL9" s="27">
        <f t="shared" si="11"/>
        <v>2.3009489492357305E-3</v>
      </c>
      <c r="AM9" s="24">
        <f t="shared" si="12"/>
        <v>1.0824560374559198E-2</v>
      </c>
    </row>
    <row r="10" spans="1:39" x14ac:dyDescent="0.35">
      <c r="A10" s="11">
        <v>9</v>
      </c>
      <c r="B10" s="12" t="s">
        <v>20</v>
      </c>
      <c r="C10" s="6">
        <v>43621</v>
      </c>
      <c r="D10" s="6">
        <v>43648</v>
      </c>
      <c r="E10" s="6">
        <f t="shared" si="3"/>
        <v>43634.5</v>
      </c>
      <c r="F10" s="21">
        <v>1911</v>
      </c>
      <c r="G10" s="10">
        <v>0.161</v>
      </c>
      <c r="H10" s="10">
        <v>0.19699999999999998</v>
      </c>
      <c r="I10" s="10">
        <v>0.16800000000000001</v>
      </c>
      <c r="J10" s="10">
        <v>0.11699999999999999</v>
      </c>
      <c r="K10" s="10">
        <v>0.14300000000000002</v>
      </c>
      <c r="L10" s="10">
        <v>8.8000000000000009E-2</v>
      </c>
      <c r="M10" s="10">
        <v>4.5999999999999999E-2</v>
      </c>
      <c r="N10" s="10">
        <v>3.7999999999999999E-2</v>
      </c>
      <c r="O10" s="10">
        <v>1.7000000000000001E-2</v>
      </c>
      <c r="P10" s="16">
        <f t="shared" si="0"/>
        <v>0.55500000000000005</v>
      </c>
      <c r="Q10" s="17">
        <f t="shared" si="1"/>
        <v>0.42</v>
      </c>
      <c r="R10" s="10">
        <f t="shared" si="6"/>
        <v>0.16612162714636139</v>
      </c>
      <c r="S10" s="10">
        <f t="shared" si="13"/>
        <v>0.19631357318070319</v>
      </c>
      <c r="T10" s="10">
        <f t="shared" si="14"/>
        <v>0.17078454619787409</v>
      </c>
      <c r="U10" s="10">
        <f t="shared" si="15"/>
        <v>0.12526880621422729</v>
      </c>
      <c r="V10" s="10">
        <f t="shared" si="16"/>
        <v>0.13699897792313984</v>
      </c>
      <c r="W10" s="10">
        <f t="shared" si="17"/>
        <v>8.364963205233035E-2</v>
      </c>
      <c r="X10" s="10">
        <f t="shared" si="18"/>
        <v>4.5830335241210142E-2</v>
      </c>
      <c r="Y10" s="10">
        <f t="shared" si="19"/>
        <v>3.555478331970565E-2</v>
      </c>
      <c r="Z10" s="10">
        <f>((O10*$F10)+(O9*$F9)+(O7*$F7))/($F10+$F9+$F7)</f>
        <v>1.6069078947368424E-2</v>
      </c>
      <c r="AA10" s="16">
        <f t="shared" si="8"/>
        <v>0.55786937857726904</v>
      </c>
      <c r="AB10" s="10">
        <f t="shared" si="9"/>
        <v>0.41415310711365494</v>
      </c>
      <c r="AC10" s="27">
        <f t="shared" ref="AC10:AK10" si="24">SQRT(SUMPRODUCT($F8:$F10,(G8:G10-R10)^2)/(SUM($F8:$F10)-1))*1.96</f>
        <v>1.2712964227005394E-2</v>
      </c>
      <c r="AD10" s="27">
        <f t="shared" si="24"/>
        <v>6.9032706155345595E-3</v>
      </c>
      <c r="AE10" s="27">
        <f t="shared" si="24"/>
        <v>4.4354157289064281E-3</v>
      </c>
      <c r="AF10" s="27">
        <f t="shared" si="24"/>
        <v>1.2999644253600661E-2</v>
      </c>
      <c r="AG10" s="27">
        <f t="shared" si="24"/>
        <v>1.0151628920217004E-2</v>
      </c>
      <c r="AH10" s="27">
        <f t="shared" si="24"/>
        <v>6.993840836904271E-3</v>
      </c>
      <c r="AI10" s="27">
        <f t="shared" si="24"/>
        <v>3.0422049154342598E-3</v>
      </c>
      <c r="AJ10" s="27">
        <f t="shared" si="24"/>
        <v>6.5462967238863867E-3</v>
      </c>
      <c r="AK10" s="27">
        <f t="shared" si="24"/>
        <v>1.6346860654402461E-2</v>
      </c>
      <c r="AL10" s="27">
        <f t="shared" si="11"/>
        <v>5.0444428924671493E-3</v>
      </c>
      <c r="AM10" s="24">
        <f t="shared" si="12"/>
        <v>1.3461591284166475E-2</v>
      </c>
    </row>
    <row r="11" spans="1:39" x14ac:dyDescent="0.35">
      <c r="A11" s="11">
        <v>10</v>
      </c>
      <c r="B11" s="13" t="s">
        <v>19</v>
      </c>
      <c r="C11" s="8">
        <v>43647</v>
      </c>
      <c r="D11" s="8">
        <v>43672</v>
      </c>
      <c r="E11" s="14">
        <f t="shared" si="3"/>
        <v>43659.5</v>
      </c>
      <c r="F11" s="21">
        <v>1619</v>
      </c>
      <c r="G11" s="10">
        <v>0.16500000000000001</v>
      </c>
      <c r="H11" s="10">
        <v>0.20699999999999999</v>
      </c>
      <c r="I11" s="10">
        <v>0.16700000000000001</v>
      </c>
      <c r="J11" s="10">
        <v>0.122</v>
      </c>
      <c r="K11" s="10">
        <v>0.14000000000000001</v>
      </c>
      <c r="L11" s="10">
        <v>8.1000000000000003E-2</v>
      </c>
      <c r="M11" s="10">
        <v>4.4999999999999998E-2</v>
      </c>
      <c r="N11" s="10">
        <v>3.9E-2</v>
      </c>
      <c r="O11" s="10">
        <v>1.0999999999999999E-2</v>
      </c>
      <c r="P11" s="16">
        <f t="shared" si="0"/>
        <v>0.55300000000000005</v>
      </c>
      <c r="Q11" s="17">
        <f t="shared" si="1"/>
        <v>0.42399999999999999</v>
      </c>
      <c r="R11" s="10">
        <f t="shared" si="6"/>
        <v>0.1667857689364958</v>
      </c>
      <c r="S11" s="10">
        <f t="shared" ref="S11" si="25">((H11*$F11)+(H10*$F10)+(H9*$F9))/($F11+$F10+$F9)</f>
        <v>0.19847283856159142</v>
      </c>
      <c r="T11" s="10">
        <f t="shared" ref="T11" si="26">((I11*$F11)+(I10*$F10)+(I9*$F9))/($F11+$F10+$F9)</f>
        <v>0.16931426931905127</v>
      </c>
      <c r="U11" s="10">
        <f t="shared" ref="U11" si="27">((J11*$F11)+(J10*$F10)+(J9*$F9))/($F11+$F10+$F9)</f>
        <v>0.12309544758990054</v>
      </c>
      <c r="V11" s="10">
        <f t="shared" ref="V11" si="28">((K11*$F11)+(K10*$F10)+(K9*$F9))/($F11+$F10+$F9)</f>
        <v>0.13817348890589137</v>
      </c>
      <c r="W11" s="10">
        <f t="shared" ref="W11" si="29">((L11*$F11)+(L10*$F10)+(L9*$F9))/($F11+$F10+$F9)</f>
        <v>8.3233932670237196E-2</v>
      </c>
      <c r="X11" s="10">
        <f t="shared" ref="X11" si="30">((M11*$F11)+(M10*$F10)+(M9*$F9))/($F11+$F10+$F9)</f>
        <v>4.5040742157612855E-2</v>
      </c>
      <c r="Y11" s="10">
        <f t="shared" ref="Y11" si="31">((N11*$F11)+(N10*$F10)+(N9*$F9))/($F11+$F10+$F9)</f>
        <v>3.7984889058913542E-2</v>
      </c>
      <c r="Z11" s="10">
        <f t="shared" ref="Z11:Z16" si="32">((O11*$F11)+(O10*$F10)+(O9*$F9))/($F11+$F10+$F9)</f>
        <v>1.4167559296097934E-2</v>
      </c>
      <c r="AA11" s="16">
        <f t="shared" si="8"/>
        <v>0.55632938026013778</v>
      </c>
      <c r="AB11" s="10">
        <f t="shared" si="9"/>
        <v>0.41993955623565415</v>
      </c>
      <c r="AC11" s="27">
        <f t="shared" ref="AC11:AK11" si="33">SQRT(SUMPRODUCT($F9:$F11,(G9:G11-R11)^2)/(SUM($F9:$F11)-1))*1.96</f>
        <v>1.1619547082816864E-2</v>
      </c>
      <c r="AD11" s="27">
        <f t="shared" si="33"/>
        <v>1.1910191998202676E-2</v>
      </c>
      <c r="AE11" s="27">
        <f t="shared" si="33"/>
        <v>5.0746201302886446E-3</v>
      </c>
      <c r="AF11" s="27">
        <f t="shared" si="33"/>
        <v>1.1471074327600885E-2</v>
      </c>
      <c r="AG11" s="27">
        <f t="shared" si="33"/>
        <v>1.0045191096507946E-2</v>
      </c>
      <c r="AH11" s="27">
        <f t="shared" si="33"/>
        <v>7.133948837187278E-3</v>
      </c>
      <c r="AI11" s="27">
        <f t="shared" si="33"/>
        <v>1.6266738631905535E-3</v>
      </c>
      <c r="AJ11" s="27">
        <f t="shared" si="33"/>
        <v>1.5610772449499097E-3</v>
      </c>
      <c r="AK11" s="27">
        <f t="shared" si="33"/>
        <v>4.8209525021305532E-3</v>
      </c>
      <c r="AL11" s="27">
        <f t="shared" si="11"/>
        <v>6.5494578104056496E-3</v>
      </c>
      <c r="AM11" s="24">
        <f t="shared" si="12"/>
        <v>6.2443089797996169E-3</v>
      </c>
    </row>
    <row r="12" spans="1:39" x14ac:dyDescent="0.35">
      <c r="A12" s="11">
        <v>11</v>
      </c>
      <c r="B12" s="13" t="s">
        <v>20</v>
      </c>
      <c r="C12" s="8">
        <v>43654</v>
      </c>
      <c r="D12" s="8">
        <v>43683</v>
      </c>
      <c r="E12" s="14">
        <f>(C12+D12)/2</f>
        <v>43668.5</v>
      </c>
      <c r="F12" s="21">
        <v>1749</v>
      </c>
      <c r="G12" s="10">
        <v>0.16300000000000001</v>
      </c>
      <c r="H12" s="10">
        <v>0.19600000000000001</v>
      </c>
      <c r="I12" s="10">
        <v>0.16800000000000001</v>
      </c>
      <c r="J12" s="10">
        <v>0.126</v>
      </c>
      <c r="K12" s="10">
        <v>0.151</v>
      </c>
      <c r="L12" s="10">
        <v>8.6999999999999994E-2</v>
      </c>
      <c r="M12" s="10">
        <v>4.2999999999999997E-2</v>
      </c>
      <c r="N12" s="10">
        <v>3.5000000000000003E-2</v>
      </c>
      <c r="O12" s="10">
        <v>1.2E-2</v>
      </c>
      <c r="P12" s="16">
        <f t="shared" si="0"/>
        <v>0.57000000000000006</v>
      </c>
      <c r="Q12" s="17">
        <f t="shared" si="1"/>
        <v>0.41100000000000003</v>
      </c>
      <c r="R12" s="10">
        <f t="shared" si="6"/>
        <v>0.16288937298730821</v>
      </c>
      <c r="S12" s="10">
        <f t="shared" ref="S12" si="34">((H12*$F12)+(H11*$F11)+(H10*$F10))/($F12+$F11+$F10)</f>
        <v>0.19973555597651071</v>
      </c>
      <c r="T12" s="10">
        <f t="shared" ref="T12" si="35">((I12*$F12)+(I11*$F11)+(I10*$F10))/($F12+$F11+$F10)</f>
        <v>0.16769331312748625</v>
      </c>
      <c r="U12" s="10">
        <f t="shared" ref="U12" si="36">((J12*$F12)+(J11*$F11)+(J10*$F10))/($F12+$F11+$F10)</f>
        <v>0.12151524910020838</v>
      </c>
      <c r="V12" s="10">
        <f t="shared" ref="V12" si="37">((K12*$F12)+(K11*$F11)+(K10*$F10))/($F12+$F11+$F10)</f>
        <v>0.14473044137147187</v>
      </c>
      <c r="W12" s="10">
        <f t="shared" ref="W12" si="38">((L12*$F12)+(L11*$F11)+(L10*$F10))/($F12+$F11+$F10)</f>
        <v>8.5521879143777235E-2</v>
      </c>
      <c r="X12" s="10">
        <f t="shared" ref="X12" si="39">((M12*$F12)+(M11*$F11)+(M10*$F10))/($F12+$F11+$F10)</f>
        <v>4.4699374881606371E-2</v>
      </c>
      <c r="Y12" s="10">
        <f t="shared" ref="Y12" si="40">((N12*$F12)+(N11*$F11)+(N10*$F10))/($F12+$F11+$F10)</f>
        <v>3.7312748626633828E-2</v>
      </c>
      <c r="Z12" s="10">
        <f t="shared" si="32"/>
        <v>1.3503315021784427E-2</v>
      </c>
      <c r="AA12" s="16">
        <f t="shared" si="8"/>
        <v>0.55935631748437209</v>
      </c>
      <c r="AB12" s="10">
        <f t="shared" si="9"/>
        <v>0.4182449327524152</v>
      </c>
      <c r="AC12" s="27">
        <f t="shared" ref="AC12:AK12" si="41">SQRT(SUMPRODUCT($F10:$F12,(G10:G12-R12)^2)/(SUM($F10:$F12)-1))*1.96</f>
        <v>3.1984744645600725E-3</v>
      </c>
      <c r="AD12" s="27">
        <f t="shared" si="41"/>
        <v>9.5057351162332882E-3</v>
      </c>
      <c r="AE12" s="27">
        <f t="shared" si="41"/>
        <v>9.0387737251457667E-4</v>
      </c>
      <c r="AF12" s="27">
        <f t="shared" si="41"/>
        <v>7.3646734671259633E-3</v>
      </c>
      <c r="AG12" s="27">
        <f t="shared" si="41"/>
        <v>8.9762315556831396E-3</v>
      </c>
      <c r="AH12" s="27">
        <f t="shared" si="41"/>
        <v>5.9513143188546919E-3</v>
      </c>
      <c r="AI12" s="27">
        <f t="shared" si="41"/>
        <v>2.4770387139282247E-3</v>
      </c>
      <c r="AJ12" s="27">
        <f t="shared" si="41"/>
        <v>3.2894854247487162E-3</v>
      </c>
      <c r="AK12" s="27">
        <f t="shared" si="41"/>
        <v>5.221877331772355E-3</v>
      </c>
      <c r="AL12" s="27">
        <f t="shared" si="11"/>
        <v>1.4772390694312919E-2</v>
      </c>
      <c r="AM12" s="24">
        <f t="shared" si="12"/>
        <v>1.0494421361967375E-2</v>
      </c>
    </row>
    <row r="13" spans="1:39" x14ac:dyDescent="0.35">
      <c r="A13" s="7">
        <v>12</v>
      </c>
      <c r="B13" s="13" t="s">
        <v>19</v>
      </c>
      <c r="C13" s="8">
        <v>43675</v>
      </c>
      <c r="D13" s="8">
        <v>43700</v>
      </c>
      <c r="E13" s="14">
        <f t="shared" si="3"/>
        <v>43687.5</v>
      </c>
      <c r="F13" s="21">
        <v>1632</v>
      </c>
      <c r="G13" s="10">
        <v>0.17199999999999999</v>
      </c>
      <c r="H13" s="10">
        <v>0.2</v>
      </c>
      <c r="I13" s="10">
        <v>0.17399999999999999</v>
      </c>
      <c r="J13" s="10">
        <v>0.121</v>
      </c>
      <c r="K13" s="10">
        <v>0.13700000000000001</v>
      </c>
      <c r="L13" s="10">
        <v>8.3000000000000004E-2</v>
      </c>
      <c r="M13" s="10">
        <v>4.3999999999999997E-2</v>
      </c>
      <c r="N13" s="10">
        <v>3.7999999999999999E-2</v>
      </c>
      <c r="O13" s="10">
        <v>0.01</v>
      </c>
      <c r="P13" s="16">
        <f t="shared" si="0"/>
        <v>0.55700000000000005</v>
      </c>
      <c r="Q13" s="17">
        <f t="shared" si="1"/>
        <v>0.42199999999999999</v>
      </c>
      <c r="R13" s="10">
        <f t="shared" si="6"/>
        <v>0.16658519999999999</v>
      </c>
      <c r="S13" s="10">
        <f t="shared" ref="S13" si="42">((H13*$F13)+(H12*$F12)+(H11*$F11))/($F13+$F12+$F11)</f>
        <v>0.2008674</v>
      </c>
      <c r="T13" s="10">
        <f t="shared" ref="T13" si="43">((I13*$F13)+(I12*$F12)+(I11*$F11))/($F13+$F12+$F11)</f>
        <v>0.1696346</v>
      </c>
      <c r="U13" s="10">
        <f t="shared" ref="U13" si="44">((J13*$F13)+(J12*$F12)+(J11*$F11))/($F13+$F12+$F11)</f>
        <v>0.12307280000000001</v>
      </c>
      <c r="V13" s="10">
        <f t="shared" ref="V13" si="45">((K13*$F13)+(K12*$F12)+(K11*$F11))/($F13+$F12+$F11)</f>
        <v>0.14286860000000001</v>
      </c>
      <c r="W13" s="10">
        <f t="shared" ref="W13" si="46">((L13*$F13)+(L12*$F12)+(L11*$F11))/($F13+$F12+$F11)</f>
        <v>8.3751600000000009E-2</v>
      </c>
      <c r="X13" s="10">
        <f t="shared" ref="X13" si="47">((M13*$F13)+(M12*$F12)+(M11*$F11))/($F13+$F12+$F11)</f>
        <v>4.3973999999999999E-2</v>
      </c>
      <c r="Y13" s="10">
        <f t="shared" ref="Y13" si="48">((N13*$F13)+(N12*$F12)+(N11*$F11))/($F13+$F12+$F11)</f>
        <v>3.7274399999999999E-2</v>
      </c>
      <c r="Z13" s="10">
        <f t="shared" si="32"/>
        <v>1.1023399999999999E-2</v>
      </c>
      <c r="AA13" s="16">
        <f t="shared" si="8"/>
        <v>0.56025220000000009</v>
      </c>
      <c r="AB13" s="10">
        <f t="shared" si="9"/>
        <v>0.41879980000000006</v>
      </c>
      <c r="AC13" s="27">
        <f t="shared" ref="AC13:AK13" si="49">SQRT(SUMPRODUCT($F11:$F13,(G11:G13-R13)^2)/(SUM($F11:$F13)-1))*1.96</f>
        <v>7.5613633714524493E-3</v>
      </c>
      <c r="AD13" s="27">
        <f t="shared" si="49"/>
        <v>8.9206402659077373E-3</v>
      </c>
      <c r="AE13" s="27">
        <f t="shared" si="49"/>
        <v>6.0105769411244372E-3</v>
      </c>
      <c r="AF13" s="27">
        <f t="shared" si="49"/>
        <v>4.2821648358969538E-3</v>
      </c>
      <c r="AG13" s="27">
        <f t="shared" si="49"/>
        <v>1.1928970032373722E-2</v>
      </c>
      <c r="AH13" s="27">
        <f t="shared" si="49"/>
        <v>4.9306226516993377E-3</v>
      </c>
      <c r="AI13" s="27">
        <f t="shared" si="49"/>
        <v>1.6079869286759029E-3</v>
      </c>
      <c r="AJ13" s="27">
        <f t="shared" si="49"/>
        <v>3.3641810545595712E-3</v>
      </c>
      <c r="AK13" s="27">
        <f t="shared" si="49"/>
        <v>1.6112435056908456E-3</v>
      </c>
      <c r="AL13" s="27">
        <f t="shared" si="11"/>
        <v>1.4367072919823058E-2</v>
      </c>
      <c r="AM13" s="24">
        <f t="shared" si="12"/>
        <v>1.132506881370096E-2</v>
      </c>
    </row>
    <row r="14" spans="1:39" x14ac:dyDescent="0.35">
      <c r="A14" s="7">
        <v>13</v>
      </c>
      <c r="B14" s="13" t="s">
        <v>20</v>
      </c>
      <c r="C14" s="8">
        <v>43689</v>
      </c>
      <c r="D14" s="8">
        <v>43711</v>
      </c>
      <c r="E14" s="14">
        <f t="shared" si="3"/>
        <v>43700</v>
      </c>
      <c r="F14" s="21">
        <v>1683</v>
      </c>
      <c r="G14" s="10">
        <v>0.16900000000000001</v>
      </c>
      <c r="H14" s="10">
        <v>0.20599999999999999</v>
      </c>
      <c r="I14" s="10">
        <v>0.17399999999999999</v>
      </c>
      <c r="J14" s="10">
        <v>0.11600000000000001</v>
      </c>
      <c r="K14" s="10">
        <v>0.14599999999999999</v>
      </c>
      <c r="L14" s="10">
        <v>8.1000000000000003E-2</v>
      </c>
      <c r="M14" s="10">
        <v>3.7999999999999999E-2</v>
      </c>
      <c r="N14" s="10">
        <v>3.4000000000000002E-2</v>
      </c>
      <c r="O14" s="10">
        <v>1.4E-2</v>
      </c>
      <c r="P14" s="16">
        <f t="shared" si="0"/>
        <v>0.55000000000000004</v>
      </c>
      <c r="Q14" s="17">
        <f t="shared" si="1"/>
        <v>0.42800000000000005</v>
      </c>
      <c r="R14" s="10">
        <f t="shared" si="6"/>
        <v>0.16789454976303317</v>
      </c>
      <c r="S14" s="10">
        <f t="shared" ref="S14" si="50">((H14*$F14)+(H13*$F13)+(H12*$F12))/($F14+$F13+$F12)</f>
        <v>0.20061255924170618</v>
      </c>
      <c r="T14" s="10">
        <f t="shared" ref="T14" si="51">((I14*$F14)+(I13*$F13)+(I12*$F12))/($F14+$F13+$F12)</f>
        <v>0.17192772511848339</v>
      </c>
      <c r="U14" s="10">
        <f t="shared" ref="U14" si="52">((J14*$F14)+(J13*$F13)+(J12*$F12))/($F14+$F13+$F12)</f>
        <v>0.12106516587677724</v>
      </c>
      <c r="V14" s="10">
        <f t="shared" ref="V14" si="53">((K14*$F14)+(K13*$F13)+(K12*$F12))/($F14+$F13+$F12)</f>
        <v>0.14482642180094787</v>
      </c>
      <c r="W14" s="10">
        <f t="shared" ref="W14" si="54">((L14*$F14)+(L13*$F13)+(L12*$F12))/($F14+$F13+$F12)</f>
        <v>8.371682464454977E-2</v>
      </c>
      <c r="X14" s="10">
        <f t="shared" ref="X14" si="55">((M14*$F14)+(M13*$F13)+(M12*$F12))/($F14+$F13+$F12)</f>
        <v>4.1660545023696684E-2</v>
      </c>
      <c r="Y14" s="10">
        <f t="shared" ref="Y14" si="56">((N14*$F14)+(N13*$F13)+(N12*$F12))/($F14+$F13+$F12)</f>
        <v>3.5634478672985782E-2</v>
      </c>
      <c r="Z14" s="10">
        <f t="shared" si="32"/>
        <v>1.2020142180094787E-2</v>
      </c>
      <c r="AA14" s="16">
        <f t="shared" si="8"/>
        <v>0.55916350710900475</v>
      </c>
      <c r="AB14" s="10">
        <f t="shared" si="9"/>
        <v>0.42019490521327019</v>
      </c>
      <c r="AC14" s="27">
        <f t="shared" ref="AC14:AK14" si="57">SQRT(SUMPRODUCT($F12:$F14,(G12:G14-R14)^2)/(SUM($F12:$F14)-1))*1.96</f>
        <v>7.3636786027612812E-3</v>
      </c>
      <c r="AD14" s="27">
        <f t="shared" si="57"/>
        <v>8.1094447448798561E-3</v>
      </c>
      <c r="AE14" s="27">
        <f t="shared" si="57"/>
        <v>5.5923350181506428E-3</v>
      </c>
      <c r="AF14" s="27">
        <f t="shared" si="57"/>
        <v>8.0675435674432035E-3</v>
      </c>
      <c r="AG14" s="27">
        <f t="shared" si="57"/>
        <v>1.1321956168492676E-2</v>
      </c>
      <c r="AH14" s="27">
        <f t="shared" si="57"/>
        <v>4.9362689328195531E-3</v>
      </c>
      <c r="AI14" s="27">
        <f t="shared" si="57"/>
        <v>5.1253662263016867E-3</v>
      </c>
      <c r="AJ14" s="27">
        <f t="shared" si="57"/>
        <v>3.2977055197889495E-3</v>
      </c>
      <c r="AK14" s="27">
        <f t="shared" si="57"/>
        <v>3.1716862711850553E-3</v>
      </c>
      <c r="AL14" s="27">
        <f t="shared" si="11"/>
        <v>1.6397023795394802E-2</v>
      </c>
      <c r="AM14" s="24">
        <f t="shared" si="12"/>
        <v>1.392937378811303E-2</v>
      </c>
    </row>
    <row r="15" spans="1:39" x14ac:dyDescent="0.35">
      <c r="A15" s="7">
        <v>14</v>
      </c>
      <c r="B15" s="13" t="s">
        <v>19</v>
      </c>
      <c r="C15" s="8">
        <v>43703</v>
      </c>
      <c r="D15" s="8">
        <v>43730</v>
      </c>
      <c r="E15" s="14">
        <f t="shared" ref="E15:E22" si="58">(C15+D15)/2</f>
        <v>43716.5</v>
      </c>
      <c r="F15" s="21">
        <v>1655</v>
      </c>
      <c r="G15" s="10">
        <v>0.17299999999999999</v>
      </c>
      <c r="H15" s="10">
        <v>0.19800000000000001</v>
      </c>
      <c r="I15" s="10">
        <v>0.17299999999999999</v>
      </c>
      <c r="J15" s="10">
        <v>0.11899999999999999</v>
      </c>
      <c r="K15" s="10">
        <v>0.14199999999999999</v>
      </c>
      <c r="L15" s="10">
        <v>8.2000000000000003E-2</v>
      </c>
      <c r="M15" s="10">
        <v>4.3999999999999997E-2</v>
      </c>
      <c r="N15" s="10">
        <v>3.4000000000000002E-2</v>
      </c>
      <c r="O15" s="10">
        <v>1.4999999999999999E-2</v>
      </c>
      <c r="P15" s="16">
        <f t="shared" si="0"/>
        <v>0.55999999999999994</v>
      </c>
      <c r="Q15" s="17">
        <f t="shared" si="1"/>
        <v>0.42000000000000004</v>
      </c>
      <c r="R15" s="10">
        <f t="shared" si="6"/>
        <v>0.17131710261569416</v>
      </c>
      <c r="S15" s="10">
        <f t="shared" ref="S15" si="59">((H15*$F15)+(H14*$F14)+(H13*$F13))/($F15+$F14+$F13)</f>
        <v>0.20136579476861166</v>
      </c>
      <c r="T15" s="10">
        <f t="shared" ref="T15" si="60">((I15*$F15)+(I14*$F14)+(I13*$F13))/($F15+$F14+$F13)</f>
        <v>0.17366700201207241</v>
      </c>
      <c r="U15" s="10">
        <f t="shared" ref="U15" si="61">((J15*$F15)+(J14*$F14)+(J13*$F13))/($F15+$F14+$F13)</f>
        <v>0.11864084507042254</v>
      </c>
      <c r="V15" s="10">
        <f t="shared" ref="V15" si="62">((K15*$F15)+(K14*$F14)+(K13*$F13))/($F15+$F14+$F13)</f>
        <v>0.141712676056338</v>
      </c>
      <c r="W15" s="10">
        <f t="shared" ref="W15" si="63">((L15*$F15)+(L14*$F14)+(L13*$F13))/($F15+$F14+$F13)</f>
        <v>8.1989738430583506E-2</v>
      </c>
      <c r="X15" s="10">
        <f t="shared" ref="X15" si="64">((M15*$F15)+(M14*$F14)+(M13*$F13))/($F15+$F14+$F13)</f>
        <v>4.1968209255533198E-2</v>
      </c>
      <c r="Y15" s="10">
        <f t="shared" ref="Y15" si="65">((N15*$F15)+(N14*$F14)+(N13*$F13))/($F15+$F14+$F13)</f>
        <v>3.5313480885311874E-2</v>
      </c>
      <c r="Z15" s="10">
        <f t="shared" si="32"/>
        <v>1.3019517102615693E-2</v>
      </c>
      <c r="AA15" s="16">
        <f t="shared" si="8"/>
        <v>0.55562857142857147</v>
      </c>
      <c r="AB15" s="10">
        <f t="shared" si="9"/>
        <v>0.42336579476861164</v>
      </c>
      <c r="AC15" s="27">
        <f t="shared" ref="AC15:AK15" si="66">SQRT(SUMPRODUCT($F13:$F15,(G13:G15-R15)^2)/(SUM($F13:$F15)-1))*1.96</f>
        <v>3.3463358279754987E-3</v>
      </c>
      <c r="AD15" s="27">
        <f t="shared" si="66"/>
        <v>6.6926716559510225E-3</v>
      </c>
      <c r="AE15" s="27">
        <f t="shared" si="66"/>
        <v>9.238131587906409E-4</v>
      </c>
      <c r="AF15" s="27">
        <f t="shared" si="66"/>
        <v>4.0325667293038053E-3</v>
      </c>
      <c r="AG15" s="27">
        <f t="shared" si="66"/>
        <v>7.2141673428703064E-3</v>
      </c>
      <c r="AH15" s="27">
        <f t="shared" si="66"/>
        <v>1.6007704384323669E-3</v>
      </c>
      <c r="AI15" s="27">
        <f t="shared" si="66"/>
        <v>5.5659146067924921E-3</v>
      </c>
      <c r="AJ15" s="27">
        <f t="shared" si="66"/>
        <v>3.6821935533857646E-3</v>
      </c>
      <c r="AK15" s="27">
        <f t="shared" si="66"/>
        <v>4.2158254601963631E-3</v>
      </c>
      <c r="AL15" s="27">
        <f t="shared" si="11"/>
        <v>8.2489429184279175E-3</v>
      </c>
      <c r="AM15" s="24">
        <f t="shared" si="12"/>
        <v>6.6926716559510616E-3</v>
      </c>
    </row>
    <row r="16" spans="1:39" x14ac:dyDescent="0.35">
      <c r="A16" s="7">
        <v>15</v>
      </c>
      <c r="B16" s="13" t="s">
        <v>20</v>
      </c>
      <c r="C16" s="8">
        <v>43717</v>
      </c>
      <c r="D16" s="8">
        <v>43739</v>
      </c>
      <c r="E16" s="14">
        <f t="shared" si="58"/>
        <v>43728</v>
      </c>
      <c r="F16" s="21">
        <v>1728</v>
      </c>
      <c r="G16" s="10">
        <v>0.156</v>
      </c>
      <c r="H16" s="10">
        <v>0.20899999999999999</v>
      </c>
      <c r="I16" s="10">
        <v>0.17100000000000001</v>
      </c>
      <c r="J16" s="10">
        <v>0.128</v>
      </c>
      <c r="K16" s="10">
        <v>0.14499999999999999</v>
      </c>
      <c r="L16" s="10">
        <v>7.9000000000000001E-2</v>
      </c>
      <c r="M16" s="10">
        <v>3.9E-2</v>
      </c>
      <c r="N16" s="10">
        <v>3.6999999999999998E-2</v>
      </c>
      <c r="O16" s="10">
        <v>1.6E-2</v>
      </c>
      <c r="P16" s="16">
        <f t="shared" si="0"/>
        <v>0.54700000000000004</v>
      </c>
      <c r="Q16" s="17">
        <f t="shared" si="1"/>
        <v>0.433</v>
      </c>
      <c r="R16" s="10">
        <f t="shared" si="6"/>
        <v>0.16587248322147652</v>
      </c>
      <c r="S16" s="10">
        <f t="shared" ref="S16" si="67">((H16*$F16)+(H15*$F15)+(H14*$F14))/($F16+$F15+$F14)</f>
        <v>0.20440979076194235</v>
      </c>
      <c r="T16" s="10">
        <f t="shared" ref="T16" si="68">((I16*$F16)+(I15*$F15)+(I14*$F14))/($F16+$F15+$F14)</f>
        <v>0.17265001973943939</v>
      </c>
      <c r="U16" s="10">
        <f t="shared" ref="U16" si="69">((J16*$F16)+(J15*$F15)+(J14*$F14))/($F16+$F15+$F14)</f>
        <v>0.1210732333201737</v>
      </c>
      <c r="V16" s="10">
        <f t="shared" ref="V16" si="70">((K16*$F16)+(K15*$F15)+(K14*$F14))/($F16+$F15+$F14)</f>
        <v>0.14435215159889458</v>
      </c>
      <c r="W16" s="10">
        <f t="shared" ref="W16" si="71">((L16*$F16)+(L15*$F15)+(L14*$F14))/($F16+$F15+$F14)</f>
        <v>8.0644492696407416E-2</v>
      </c>
      <c r="X16" s="10">
        <f t="shared" ref="X16" si="72">((M16*$F16)+(M15*$F15)+(M14*$F14))/($F16+$F15+$F14)</f>
        <v>4.0301223845242796E-2</v>
      </c>
      <c r="Y16" s="10">
        <f t="shared" ref="Y16" si="73">((N16*$F16)+(N15*$F15)+(N14*$F14))/($F16+$F15+$F14)</f>
        <v>3.5023292538491908E-2</v>
      </c>
      <c r="Z16" s="10">
        <f t="shared" si="32"/>
        <v>1.5008882747729964E-2</v>
      </c>
      <c r="AA16" s="16">
        <f t="shared" si="8"/>
        <v>0.55224358468219503</v>
      </c>
      <c r="AB16" s="10">
        <f t="shared" si="9"/>
        <v>0.42709198578760366</v>
      </c>
      <c r="AC16" s="27">
        <f t="shared" ref="AC16:AK16" si="74">SQRT(SUMPRODUCT($F14:$F16,(G14:G16-R16)^2)/(SUM($F14:$F16)-1))*1.96</f>
        <v>1.4282686086705411E-2</v>
      </c>
      <c r="AD16" s="27">
        <f t="shared" si="74"/>
        <v>9.0782835552890278E-3</v>
      </c>
      <c r="AE16" s="27">
        <f t="shared" si="74"/>
        <v>2.4593348794024932E-3</v>
      </c>
      <c r="AF16" s="27">
        <f t="shared" si="74"/>
        <v>1.0056486982378198E-2</v>
      </c>
      <c r="AG16" s="27">
        <f t="shared" si="74"/>
        <v>3.3107526861270546E-3</v>
      </c>
      <c r="AH16" s="27">
        <f t="shared" si="74"/>
        <v>2.4519601981601502E-3</v>
      </c>
      <c r="AI16" s="27">
        <f t="shared" si="74"/>
        <v>5.113898082879955E-3</v>
      </c>
      <c r="AJ16" s="27">
        <f t="shared" si="74"/>
        <v>2.787854113863036E-3</v>
      </c>
      <c r="AK16" s="27">
        <f t="shared" si="74"/>
        <v>1.6083544239186469E-3</v>
      </c>
      <c r="AL16" s="27">
        <f t="shared" si="11"/>
        <v>1.0861838262068668E-2</v>
      </c>
      <c r="AM16" s="24">
        <f t="shared" si="12"/>
        <v>1.0484921208469014E-2</v>
      </c>
    </row>
    <row r="17" spans="1:39" x14ac:dyDescent="0.35">
      <c r="A17" s="7">
        <v>16</v>
      </c>
      <c r="B17" s="13" t="s">
        <v>21</v>
      </c>
      <c r="C17" s="8">
        <v>43725</v>
      </c>
      <c r="D17" s="8">
        <v>43746</v>
      </c>
      <c r="E17" s="14">
        <f t="shared" si="58"/>
        <v>43735.5</v>
      </c>
      <c r="F17" s="21">
        <v>1420</v>
      </c>
      <c r="G17" s="10">
        <v>0.17199999999999999</v>
      </c>
      <c r="H17" s="10">
        <v>0.20399999999999999</v>
      </c>
      <c r="I17" s="10">
        <v>0.17199999999999999</v>
      </c>
      <c r="J17" s="10">
        <v>0.125</v>
      </c>
      <c r="K17" s="10">
        <v>0.13200000000000001</v>
      </c>
      <c r="L17" s="10">
        <v>7.6999999999999999E-2</v>
      </c>
      <c r="M17" s="10">
        <v>4.2000000000000003E-2</v>
      </c>
      <c r="N17" s="10">
        <v>3.2000000000000001E-2</v>
      </c>
      <c r="O17" s="10">
        <v>1.6E-2</v>
      </c>
      <c r="P17" s="16">
        <f t="shared" si="0"/>
        <v>0.54800000000000004</v>
      </c>
      <c r="Q17" s="17">
        <f t="shared" si="1"/>
        <v>0.42400000000000004</v>
      </c>
      <c r="R17" s="10">
        <f t="shared" si="6"/>
        <v>0.16658817405788051</v>
      </c>
      <c r="S17" s="10">
        <f t="shared" ref="S17" si="75">((H17*$F17)+(H16*$F16)+(H15*$F15))/($F17+$F16+$F15)</f>
        <v>0.20373141786383508</v>
      </c>
      <c r="T17" s="10">
        <f t="shared" ref="T17" si="76">((I17*$F17)+(I16*$F16)+(I15*$F15))/($F17+$F16+$F15)</f>
        <v>0.17198480116593792</v>
      </c>
      <c r="U17" s="10">
        <f t="shared" ref="U17" si="77">((J17*$F17)+(J16*$F16)+(J15*$F15))/($F17+$F16+$F15)</f>
        <v>0.12401186758276075</v>
      </c>
      <c r="V17" s="10">
        <f t="shared" ref="V17" si="78">((K17*$F17)+(K16*$F16)+(K15*$F15))/($F17+$F16+$F15)</f>
        <v>0.14012283989173432</v>
      </c>
      <c r="W17" s="10">
        <f t="shared" ref="W17" si="79">((L17*$F17)+(L16*$F16)+(L15*$F15))/($F17+$F16+$F15)</f>
        <v>7.9442431813449926E-2</v>
      </c>
      <c r="X17" s="10">
        <f t="shared" ref="X17" si="80">((M17*$F17)+(M16*$F16)+(M15*$F15))/($F17+$F16+$F15)</f>
        <v>4.1609827191338739E-2</v>
      </c>
      <c r="Y17" s="10">
        <f t="shared" ref="Y17" si="81">((N17*$F17)+(N16*$F16)+(N15*$F15))/($F17+$F16+$F15)</f>
        <v>3.4488028315636063E-2</v>
      </c>
      <c r="Z17" s="10">
        <f t="shared" ref="Z17" si="82">((O17*$F17)+(O16*$F16)+(O15*$F15))/($F17+$F16+$F15)</f>
        <v>1.5655423693524882E-2</v>
      </c>
      <c r="AA17" s="16">
        <f t="shared" si="8"/>
        <v>0.55177514053716437</v>
      </c>
      <c r="AB17" s="10">
        <f t="shared" si="9"/>
        <v>0.42585967103893402</v>
      </c>
      <c r="AC17" s="27">
        <f t="shared" ref="AC17:AK17" si="83">SQRT(SUMPRODUCT($F15:$F17,(G15:G17-R17)^2)/(SUM($F15:$F17)-1))*1.96</f>
        <v>1.5578277396079122E-2</v>
      </c>
      <c r="AD17" s="27">
        <f t="shared" si="83"/>
        <v>9.0524484663254256E-3</v>
      </c>
      <c r="AE17" s="27">
        <f t="shared" si="83"/>
        <v>1.644844183529463E-3</v>
      </c>
      <c r="AF17" s="27">
        <f t="shared" si="83"/>
        <v>7.5069207294486736E-3</v>
      </c>
      <c r="AG17" s="27">
        <f t="shared" si="83"/>
        <v>1.060669692086566E-2</v>
      </c>
      <c r="AH17" s="27">
        <f t="shared" si="83"/>
        <v>3.9633150161367632E-3</v>
      </c>
      <c r="AI17" s="27">
        <f t="shared" si="83"/>
        <v>4.1415761402218646E-3</v>
      </c>
      <c r="AJ17" s="27">
        <f t="shared" si="83"/>
        <v>4.0087964905341899E-3</v>
      </c>
      <c r="AK17" s="27">
        <f t="shared" si="83"/>
        <v>9.3154762101942113E-4</v>
      </c>
      <c r="AL17" s="27">
        <f t="shared" si="11"/>
        <v>1.1716557575675022E-2</v>
      </c>
      <c r="AM17" s="24">
        <f t="shared" si="12"/>
        <v>1.0948512895557656E-2</v>
      </c>
    </row>
    <row r="18" spans="1:39" x14ac:dyDescent="0.35">
      <c r="A18" s="7">
        <v>17</v>
      </c>
      <c r="B18" s="13" t="s">
        <v>19</v>
      </c>
      <c r="C18" s="8">
        <v>43731</v>
      </c>
      <c r="D18" s="8">
        <v>43759</v>
      </c>
      <c r="E18" s="14">
        <f t="shared" si="58"/>
        <v>43745</v>
      </c>
      <c r="F18" s="21">
        <v>1618</v>
      </c>
      <c r="G18" s="10">
        <v>0.17</v>
      </c>
      <c r="H18" s="10">
        <v>0.20499999999999999</v>
      </c>
      <c r="I18" s="10">
        <v>0.17</v>
      </c>
      <c r="J18" s="10">
        <v>0.122</v>
      </c>
      <c r="K18" s="10">
        <v>0.13900000000000001</v>
      </c>
      <c r="L18" s="10">
        <v>8.2000000000000003E-2</v>
      </c>
      <c r="M18" s="10">
        <v>4.2999999999999997E-2</v>
      </c>
      <c r="N18" s="10">
        <v>3.3000000000000002E-2</v>
      </c>
      <c r="O18" s="10">
        <v>1.2999999999999999E-2</v>
      </c>
      <c r="P18" s="16">
        <f t="shared" si="0"/>
        <v>0.55600000000000005</v>
      </c>
      <c r="Q18" s="17">
        <f t="shared" si="1"/>
        <v>0.42100000000000004</v>
      </c>
      <c r="R18" s="10">
        <f t="shared" si="6"/>
        <v>0.16551993285774233</v>
      </c>
      <c r="S18" s="10">
        <f t="shared" ref="S18" si="84">((H18*$F18)+(H17*$F17)+(H16*$F16))/($F18+$F17+$F16)</f>
        <v>0.20615232899706251</v>
      </c>
      <c r="T18" s="10">
        <f t="shared" ref="T18" si="85">((I18*$F18)+(I17*$F17)+(I16*$F16))/($F18+$F17+$F16)</f>
        <v>0.17095845572807386</v>
      </c>
      <c r="U18" s="10">
        <f t="shared" ref="U18" si="86">((J18*$F18)+(J17*$F17)+(J16*$F16))/($F18+$F17+$F16)</f>
        <v>0.12506924045321022</v>
      </c>
      <c r="V18" s="10">
        <f t="shared" ref="V18" si="87">((K18*$F18)+(K17*$F17)+(K16*$F16))/($F18+$F17+$F16)</f>
        <v>0.1390898027696181</v>
      </c>
      <c r="W18" s="10">
        <f t="shared" ref="W18" si="88">((L18*$F18)+(L17*$F17)+(L16*$F16))/($F18+$F17+$F16)</f>
        <v>7.942257658413765E-2</v>
      </c>
      <c r="X18" s="10">
        <f t="shared" ref="X18" si="89">((M18*$F18)+(M17*$F17)+(M16*$F16))/($F18+$F17+$F16)</f>
        <v>4.125178346621905E-2</v>
      </c>
      <c r="Y18" s="10">
        <f t="shared" ref="Y18" si="90">((N18*$F18)+(N17*$F17)+(N16*$F16))/($F18+$F17+$F16)</f>
        <v>3.4152328997062525E-2</v>
      </c>
      <c r="Z18" s="10">
        <f t="shared" ref="Z18" si="91">((O18*$F18)+(O17*$F17)+(O16*$F16))/($F18+$F17+$F16)</f>
        <v>1.4981535879143937E-2</v>
      </c>
      <c r="AA18" s="16">
        <f t="shared" si="8"/>
        <v>0.55035333613092752</v>
      </c>
      <c r="AB18" s="10">
        <f t="shared" si="9"/>
        <v>0.42624464960134295</v>
      </c>
      <c r="AC18" s="27">
        <f t="shared" ref="AC18:AK18" si="92">SQRT(SUMPRODUCT($F16:$F18,(G16:G18-R18)^2)/(SUM($F16:$F18)-1))*1.96</f>
        <v>1.4160249283911585E-2</v>
      </c>
      <c r="AD18" s="27">
        <f t="shared" si="92"/>
        <v>4.2816800054584882E-3</v>
      </c>
      <c r="AE18" s="27">
        <f t="shared" si="92"/>
        <v>1.562894823850395E-3</v>
      </c>
      <c r="AF18" s="27">
        <f t="shared" si="92"/>
        <v>4.9254284698375672E-3</v>
      </c>
      <c r="AG18" s="27">
        <f t="shared" si="92"/>
        <v>1.0306215350405185E-2</v>
      </c>
      <c r="AH18" s="27">
        <f t="shared" si="92"/>
        <v>3.9538842088526951E-3</v>
      </c>
      <c r="AI18" s="27">
        <f t="shared" si="92"/>
        <v>3.4192942075733836E-3</v>
      </c>
      <c r="AJ18" s="27">
        <f t="shared" si="92"/>
        <v>4.2816800054584813E-3</v>
      </c>
      <c r="AK18" s="27">
        <f t="shared" si="92"/>
        <v>2.7846811503349669E-3</v>
      </c>
      <c r="AL18" s="27">
        <f t="shared" si="11"/>
        <v>7.9748364304484017E-3</v>
      </c>
      <c r="AM18" s="24">
        <f t="shared" si="12"/>
        <v>1.0257882622720114E-2</v>
      </c>
    </row>
    <row r="19" spans="1:39" x14ac:dyDescent="0.35">
      <c r="A19" s="7">
        <v>18</v>
      </c>
      <c r="B19" s="13" t="s">
        <v>20</v>
      </c>
      <c r="C19" s="8">
        <v>43740</v>
      </c>
      <c r="D19" s="8">
        <v>43774</v>
      </c>
      <c r="E19" s="14">
        <f t="shared" si="58"/>
        <v>43757</v>
      </c>
      <c r="F19" s="21">
        <v>2397</v>
      </c>
      <c r="G19" s="10">
        <v>0.13900000000000001</v>
      </c>
      <c r="H19" s="10">
        <v>0.23</v>
      </c>
      <c r="I19" s="10">
        <v>0.17299999999999999</v>
      </c>
      <c r="J19" s="10">
        <v>0.129</v>
      </c>
      <c r="K19" s="10">
        <v>0.14199999999999999</v>
      </c>
      <c r="L19" s="10">
        <v>7.9000000000000001E-2</v>
      </c>
      <c r="M19" s="10">
        <v>4.2999999999999997E-2</v>
      </c>
      <c r="N19" s="10">
        <v>3.2000000000000001E-2</v>
      </c>
      <c r="O19" s="10">
        <v>1.6E-2</v>
      </c>
      <c r="P19" s="16">
        <f t="shared" si="0"/>
        <v>0.53200000000000003</v>
      </c>
      <c r="Q19" s="17">
        <f t="shared" si="1"/>
        <v>0.45100000000000007</v>
      </c>
      <c r="R19" s="10">
        <f t="shared" si="6"/>
        <v>0.15685059797608097</v>
      </c>
      <c r="S19" s="10">
        <f t="shared" ref="S19" si="93">((H19*$F19)+(H18*$F18)+(H17*$F17))/($F19+$F18+$F17)</f>
        <v>0.2157644894204232</v>
      </c>
      <c r="T19" s="10">
        <f t="shared" ref="T19" si="94">((I19*$F19)+(I18*$F18)+(I17*$F17))/($F19+$F18+$F17)</f>
        <v>0.17184563017479301</v>
      </c>
      <c r="U19" s="10">
        <f t="shared" ref="U19" si="95">((J19*$F19)+(J18*$F18)+(J17*$F17))/($F19+$F18+$F17)</f>
        <v>0.12587102115915363</v>
      </c>
      <c r="V19" s="10">
        <f t="shared" ref="V19" si="96">((K19*$F19)+(K18*$F18)+(K17*$F17))/($F19+$F18+$F17)</f>
        <v>0.1384942042318307</v>
      </c>
      <c r="W19" s="10">
        <f t="shared" ref="W19" si="97">((L19*$F19)+(L18*$F18)+(L17*$F17))/($F19+$F18+$F17)</f>
        <v>7.9370561177552895E-2</v>
      </c>
      <c r="X19" s="10">
        <f t="shared" ref="X19" si="98">((M19*$F19)+(M18*$F18)+(M17*$F17))/($F19+$F18+$F17)</f>
        <v>4.2738730450781963E-2</v>
      </c>
      <c r="Y19" s="10">
        <f t="shared" ref="Y19" si="99">((N19*$F19)+(N18*$F18)+(N17*$F17))/($F19+$F18+$F17)</f>
        <v>3.2297700091996319E-2</v>
      </c>
      <c r="Z19" s="10">
        <f t="shared" ref="Z19" si="100">((O19*$F19)+(O18*$F18)+(O17*$F17))/($F19+$F18+$F17)</f>
        <v>1.5106899724011039E-2</v>
      </c>
      <c r="AA19" s="16">
        <f t="shared" si="8"/>
        <v>0.54332511499540026</v>
      </c>
      <c r="AB19" s="10">
        <f t="shared" si="9"/>
        <v>0.4350147194112236</v>
      </c>
      <c r="AC19" s="27">
        <f t="shared" ref="AC19:AK19" si="101">SQRT(SUMPRODUCT($F17:$F19,(G17:G19-R19)^2)/(SUM($F17:$F19)-1))*1.96</f>
        <v>3.1114952051298567E-2</v>
      </c>
      <c r="AD19" s="27">
        <f t="shared" si="101"/>
        <v>2.4796940697516069E-2</v>
      </c>
      <c r="AE19" s="27">
        <f t="shared" si="101"/>
        <v>2.4856452307362624E-3</v>
      </c>
      <c r="AF19" s="27">
        <f t="shared" si="101"/>
        <v>5.8730577418045059E-3</v>
      </c>
      <c r="AG19" s="27">
        <f t="shared" si="101"/>
        <v>7.9660657621477837E-3</v>
      </c>
      <c r="AH19" s="27">
        <f t="shared" si="101"/>
        <v>3.7124922629143799E-3</v>
      </c>
      <c r="AI19" s="27">
        <f t="shared" si="101"/>
        <v>8.611591632531829E-4</v>
      </c>
      <c r="AJ19" s="27">
        <f t="shared" si="101"/>
        <v>8.9628642498704636E-4</v>
      </c>
      <c r="AK19" s="27">
        <f t="shared" si="101"/>
        <v>2.6888592749611372E-3</v>
      </c>
      <c r="AL19" s="27">
        <f t="shared" si="11"/>
        <v>2.0568076910831557E-2</v>
      </c>
      <c r="AM19" s="24">
        <f t="shared" si="12"/>
        <v>2.7919078358434282E-2</v>
      </c>
    </row>
    <row r="20" spans="1:39" x14ac:dyDescent="0.35">
      <c r="A20" s="7">
        <v>19</v>
      </c>
      <c r="B20" s="13" t="s">
        <v>19</v>
      </c>
      <c r="C20" s="8">
        <v>43762</v>
      </c>
      <c r="D20" s="8">
        <v>43790</v>
      </c>
      <c r="E20" s="14">
        <f t="shared" si="58"/>
        <v>43776</v>
      </c>
      <c r="F20" s="21">
        <v>1712</v>
      </c>
      <c r="G20" s="10">
        <v>0.152</v>
      </c>
      <c r="H20" s="10">
        <v>0.224</v>
      </c>
      <c r="I20" s="10">
        <v>0.17299999999999999</v>
      </c>
      <c r="J20" s="10">
        <v>0.11700000000000001</v>
      </c>
      <c r="K20" s="10">
        <v>0.13100000000000001</v>
      </c>
      <c r="L20" s="10">
        <v>7.9000000000000001E-2</v>
      </c>
      <c r="M20" s="10">
        <v>4.2999999999999997E-2</v>
      </c>
      <c r="N20" s="10">
        <v>3.7999999999999999E-2</v>
      </c>
      <c r="O20" s="10">
        <v>1.6E-2</v>
      </c>
      <c r="P20" s="16">
        <f t="shared" si="0"/>
        <v>0.52200000000000002</v>
      </c>
      <c r="Q20" s="17">
        <f t="shared" si="1"/>
        <v>0.45100000000000001</v>
      </c>
      <c r="R20" s="10">
        <f t="shared" si="6"/>
        <v>0.15164431639601889</v>
      </c>
      <c r="S20" s="10">
        <f t="shared" ref="S20" si="102">((H20*$F20)+(H19*$F19)+(H18*$F18))/($F20+$F19+$F18)</f>
        <v>0.22114335603282698</v>
      </c>
      <c r="T20" s="10">
        <f t="shared" ref="T20" si="103">((I20*$F20)+(I19*$F19)+(I18*$F18))/($F20+$F19+$F18)</f>
        <v>0.17215243583027762</v>
      </c>
      <c r="U20" s="10">
        <f t="shared" ref="U20" si="104">((J20*$F20)+(J19*$F19)+(J18*$F18))/($F20+$F19+$F18)</f>
        <v>0.12343513183167452</v>
      </c>
      <c r="V20" s="10">
        <f t="shared" ref="V20" si="105">((K20*$F20)+(K19*$F19)+(K18*$F18))/($F20+$F19+$F18)</f>
        <v>0.13786415226121879</v>
      </c>
      <c r="W20" s="10">
        <f t="shared" ref="W20" si="106">((L20*$F20)+(L19*$F19)+(L18*$F18))/($F20+$F19+$F18)</f>
        <v>7.9847564169722371E-2</v>
      </c>
      <c r="X20" s="10">
        <f t="shared" ref="X20" si="107">((M20*$F20)+(M19*$F19)+(M18*$F18))/($F20+$F19+$F18)</f>
        <v>4.3000000000000003E-2</v>
      </c>
      <c r="Y20" s="10">
        <f t="shared" ref="Y20" si="108">((N20*$F20)+(N19*$F19)+(N18*$F18))/($F20+$F19+$F18)</f>
        <v>3.4076130609394101E-2</v>
      </c>
      <c r="Z20" s="10">
        <f t="shared" ref="Z20" si="109">((O20*$F20)+(O19*$F19)+(O18*$F18))/($F20+$F19+$F18)</f>
        <v>1.515243583027763E-2</v>
      </c>
      <c r="AA20" s="16">
        <f t="shared" si="8"/>
        <v>0.53579116465863463</v>
      </c>
      <c r="AB20" s="10">
        <f t="shared" si="9"/>
        <v>0.44252435830277642</v>
      </c>
      <c r="AC20" s="27">
        <f t="shared" ref="AC20:AK20" si="110">SQRT(SUMPRODUCT($F18:$F20,(G18:G20-R20)^2)/(SUM($F18:$F20)-1))*1.96</f>
        <v>2.4960015440526021E-2</v>
      </c>
      <c r="AD20" s="27">
        <f t="shared" si="110"/>
        <v>2.045515194510867E-2</v>
      </c>
      <c r="AE20" s="27">
        <f t="shared" si="110"/>
        <v>2.6475574451305826E-3</v>
      </c>
      <c r="AF20" s="27">
        <f t="shared" si="110"/>
        <v>9.9800264544470246E-3</v>
      </c>
      <c r="AG20" s="27">
        <f t="shared" si="110"/>
        <v>9.1118604014536891E-3</v>
      </c>
      <c r="AH20" s="27">
        <f t="shared" si="110"/>
        <v>2.6475574451306073E-3</v>
      </c>
      <c r="AI20" s="27">
        <f t="shared" si="110"/>
        <v>1.3601419585565836E-17</v>
      </c>
      <c r="AJ20" s="27">
        <f t="shared" si="110"/>
        <v>5.0865811902149035E-3</v>
      </c>
      <c r="AK20" s="27">
        <f t="shared" si="110"/>
        <v>2.6475574451306056E-3</v>
      </c>
      <c r="AL20" s="27">
        <f t="shared" si="11"/>
        <v>2.6170514844544499E-2</v>
      </c>
      <c r="AM20" s="24">
        <f t="shared" si="12"/>
        <v>2.6475574451306053E-2</v>
      </c>
    </row>
    <row r="21" spans="1:39" x14ac:dyDescent="0.35">
      <c r="A21" s="7">
        <v>20</v>
      </c>
      <c r="B21" s="13" t="s">
        <v>20</v>
      </c>
      <c r="C21" s="8">
        <v>43780</v>
      </c>
      <c r="D21" s="8">
        <v>43802</v>
      </c>
      <c r="E21" s="14">
        <f t="shared" si="58"/>
        <v>43791</v>
      </c>
      <c r="F21" s="21">
        <v>2064</v>
      </c>
      <c r="G21" s="10">
        <v>0.13200000000000001</v>
      </c>
      <c r="H21" s="10">
        <v>0.24299999999999999</v>
      </c>
      <c r="I21" s="10">
        <v>0.186</v>
      </c>
      <c r="J21" s="10">
        <v>0.106</v>
      </c>
      <c r="K21" s="10">
        <v>0.13900000000000001</v>
      </c>
      <c r="L21" s="10">
        <v>8.4000000000000005E-2</v>
      </c>
      <c r="M21" s="10">
        <v>3.9E-2</v>
      </c>
      <c r="N21" s="10">
        <v>3.9E-2</v>
      </c>
      <c r="O21" s="10">
        <v>1.2E-2</v>
      </c>
      <c r="P21" s="16">
        <f t="shared" si="0"/>
        <v>0.5</v>
      </c>
      <c r="Q21" s="17">
        <f t="shared" si="1"/>
        <v>0.48</v>
      </c>
      <c r="R21" s="10">
        <f t="shared" si="6"/>
        <v>0.14026486311355904</v>
      </c>
      <c r="S21" s="10">
        <f t="shared" ref="S21" si="111">((H21*$F21)+(H20*$F20)+(H19*$F19))/($F21+$F20+$F19)</f>
        <v>0.23268265025109347</v>
      </c>
      <c r="T21" s="10">
        <f t="shared" ref="T21" si="112">((I21*$F21)+(I20*$F20)+(I19*$F19))/($F21+$F20+$F19)</f>
        <v>0.17734667098655435</v>
      </c>
      <c r="U21" s="10">
        <f t="shared" ref="U21" si="113">((J21*$F21)+(J20*$F20)+(J19*$F19))/($F21+$F20+$F19)</f>
        <v>0.11798169447594362</v>
      </c>
      <c r="V21" s="10">
        <f t="shared" ref="V21" si="114">((K21*$F21)+(K20*$F20)+(K19*$F19))/($F21+$F20+$F19)</f>
        <v>0.13794621739834764</v>
      </c>
      <c r="W21" s="10">
        <f t="shared" ref="W21" si="115">((L21*$F21)+(L20*$F20)+(L19*$F19))/($F21+$F20+$F19)</f>
        <v>8.0671796533290138E-2</v>
      </c>
      <c r="X21" s="10">
        <f t="shared" ref="X21" si="116">((M21*$F21)+(M20*$F20)+(M19*$F19))/($F21+$F20+$F19)</f>
        <v>4.1662562773367891E-2</v>
      </c>
      <c r="Y21" s="10">
        <f t="shared" ref="Y21" si="117">((N21*$F21)+(N20*$F20)+(N19*$F19))/($F21+$F20+$F19)</f>
        <v>3.6004535882067069E-2</v>
      </c>
      <c r="Z21" s="10">
        <f t="shared" ref="Z21" si="118">((O21*$F21)+(O20*$F20)+(O19*$F19))/($F21+$F20+$F19)</f>
        <v>1.4662562773367893E-2</v>
      </c>
      <c r="AA21" s="16">
        <f t="shared" si="8"/>
        <v>0.51852713429450836</v>
      </c>
      <c r="AB21" s="10">
        <f t="shared" si="9"/>
        <v>0.46069641989308274</v>
      </c>
      <c r="AC21" s="27">
        <f t="shared" ref="AC21:AK21" si="119">SQRT(SUMPRODUCT($F19:$F21,(G19:G21-R21)^2)/(SUM($F19:$F21)-1))*1.96</f>
        <v>1.5391134338503006E-2</v>
      </c>
      <c r="AD21" s="27">
        <f t="shared" si="119"/>
        <v>1.5093761586029915E-2</v>
      </c>
      <c r="AE21" s="27">
        <f t="shared" si="119"/>
        <v>1.2021571494157914E-2</v>
      </c>
      <c r="AF21" s="27">
        <f t="shared" si="119"/>
        <v>1.9146398489180868E-2</v>
      </c>
      <c r="AG21" s="27">
        <f t="shared" si="119"/>
        <v>8.7953772128053533E-3</v>
      </c>
      <c r="AH21" s="27">
        <f t="shared" si="119"/>
        <v>4.6236813439068901E-3</v>
      </c>
      <c r="AI21" s="27">
        <f t="shared" si="119"/>
        <v>3.6989450751255051E-3</v>
      </c>
      <c r="AJ21" s="27">
        <f t="shared" si="119"/>
        <v>6.3004463638788441E-3</v>
      </c>
      <c r="AK21" s="27">
        <f t="shared" si="119"/>
        <v>3.6989450751255086E-3</v>
      </c>
      <c r="AL21" s="27">
        <f t="shared" si="11"/>
        <v>2.691916088476308E-2</v>
      </c>
      <c r="AM21" s="24">
        <f t="shared" si="12"/>
        <v>2.6817351794659876E-2</v>
      </c>
    </row>
    <row r="22" spans="1:39" x14ac:dyDescent="0.35">
      <c r="A22" s="2">
        <v>21</v>
      </c>
      <c r="B22" s="18" t="s">
        <v>19</v>
      </c>
      <c r="C22" s="3">
        <v>43794</v>
      </c>
      <c r="D22" s="3">
        <v>43819</v>
      </c>
      <c r="E22" s="14">
        <f t="shared" si="58"/>
        <v>43806.5</v>
      </c>
      <c r="F22" s="22">
        <v>1625</v>
      </c>
      <c r="G22" s="4">
        <v>0.151</v>
      </c>
      <c r="H22" s="4">
        <v>0.22700000000000001</v>
      </c>
      <c r="I22" s="4">
        <v>0.17199999999999999</v>
      </c>
      <c r="J22" s="4">
        <v>0.111</v>
      </c>
      <c r="K22" s="4">
        <v>0.125</v>
      </c>
      <c r="L22" s="4">
        <v>8.4000000000000005E-2</v>
      </c>
      <c r="M22" s="4">
        <v>4.4999999999999998E-2</v>
      </c>
      <c r="N22" s="4">
        <v>0.04</v>
      </c>
      <c r="O22" s="4">
        <v>1.7000000000000001E-2</v>
      </c>
      <c r="P22" s="16">
        <f t="shared" si="0"/>
        <v>0.51600000000000001</v>
      </c>
      <c r="Q22" s="17">
        <f t="shared" si="1"/>
        <v>0.45600000000000002</v>
      </c>
      <c r="R22" s="10">
        <f t="shared" si="6"/>
        <v>0.14405610072208852</v>
      </c>
      <c r="S22" s="10">
        <f t="shared" ref="S22" si="120">((H22*$F22)+(H21*$F21)+(H20*$F20))/($F22+$F21+$F20)</f>
        <v>0.23216348824291796</v>
      </c>
      <c r="T22" s="10">
        <f t="shared" ref="T22" si="121">((I22*$F22)+(I21*$F21)+(I20*$F20))/($F22+$F21+$F20)</f>
        <v>0.1776670986854286</v>
      </c>
      <c r="U22" s="10">
        <f t="shared" ref="U22" si="122">((J22*$F22)+(J21*$F21)+(J20*$F20))/($F22+$F21+$F20)</f>
        <v>0.11099111275689687</v>
      </c>
      <c r="V22" s="10">
        <f t="shared" ref="V22" si="123">((K22*$F22)+(K21*$F21)+(K20*$F20))/($F22+$F21+$F20)</f>
        <v>0.13225199037215329</v>
      </c>
      <c r="W22" s="10">
        <f t="shared" ref="W22" si="124">((L22*$F22)+(L21*$F21)+(L20*$F20))/($F22+$F21+$F20)</f>
        <v>8.2415108313275309E-2</v>
      </c>
      <c r="X22" s="10">
        <f t="shared" ref="X22" si="125">((M22*$F22)+(M21*$F21)+(M20*$F20))/($F22+$F21+$F20)</f>
        <v>4.2073134604702828E-2</v>
      </c>
      <c r="Y22" s="10">
        <f t="shared" ref="Y22" si="126">((N22*$F22)+(N21*$F21)+(N20*$F20))/($F22+$F21+$F20)</f>
        <v>3.8983891871875571E-2</v>
      </c>
      <c r="Z22" s="10">
        <f t="shared" ref="Z22" si="127">((O22*$F22)+(O21*$F21)+(O20*$F20))/($F22+$F21+$F20)</f>
        <v>1.4772264395482317E-2</v>
      </c>
      <c r="AA22" s="16">
        <f t="shared" ref="AA22" si="128">((P22*$F22)+(P21*$F21)+(P20*$F20))/($F22+$F21+$F20)</f>
        <v>0.51178744676911681</v>
      </c>
      <c r="AB22" s="10">
        <f t="shared" ref="AB22" si="129">((Q22*$F22)+(Q21*$F21)+(Q20*$F20))/($F22+$F21+$F20)</f>
        <v>0.46358674319570448</v>
      </c>
      <c r="AC22" s="27">
        <f t="shared" ref="AC22:AK22" si="130">SQRT(SUMPRODUCT($F20:$F22,(G20:G22-R22)^2)/(SUM($F20:$F22)-1))*1.96</f>
        <v>1.8601690051106783E-2</v>
      </c>
      <c r="AD22" s="27">
        <f t="shared" si="130"/>
        <v>1.6864621117554442E-2</v>
      </c>
      <c r="AE22" s="27">
        <f t="shared" si="130"/>
        <v>1.2869103530788874E-2</v>
      </c>
      <c r="AF22" s="27">
        <f t="shared" si="130"/>
        <v>8.9751757686369615E-3</v>
      </c>
      <c r="AG22" s="27">
        <f t="shared" si="130"/>
        <v>1.1382823039670135E-2</v>
      </c>
      <c r="AH22" s="27">
        <f t="shared" si="130"/>
        <v>4.560351465178158E-3</v>
      </c>
      <c r="AI22" s="27">
        <f t="shared" si="130"/>
        <v>4.9816478757036863E-3</v>
      </c>
      <c r="AJ22" s="27">
        <f t="shared" si="130"/>
        <v>1.5404445939706751E-3</v>
      </c>
      <c r="AK22" s="27">
        <f t="shared" si="130"/>
        <v>4.3425690426945399E-3</v>
      </c>
      <c r="AL22" s="27">
        <f t="shared" si="11"/>
        <v>1.8749869691021076E-2</v>
      </c>
      <c r="AM22" s="24">
        <f t="shared" si="12"/>
        <v>2.5594072551980023E-2</v>
      </c>
    </row>
    <row r="23" spans="1:39" x14ac:dyDescent="0.35">
      <c r="A23" s="2">
        <v>22</v>
      </c>
      <c r="B23" s="18" t="s">
        <v>20</v>
      </c>
      <c r="C23" s="3">
        <v>43808</v>
      </c>
      <c r="D23" s="3">
        <v>43838</v>
      </c>
      <c r="E23" s="14">
        <f>(C23+D23)/2</f>
        <v>43823</v>
      </c>
      <c r="F23" s="22">
        <v>1019</v>
      </c>
      <c r="G23" s="4">
        <v>0.14899999999999999</v>
      </c>
      <c r="H23" s="4">
        <v>0.24299999999999999</v>
      </c>
      <c r="I23" s="4">
        <v>0.193</v>
      </c>
      <c r="J23" s="4">
        <v>0.12</v>
      </c>
      <c r="K23" s="4">
        <v>0.12</v>
      </c>
      <c r="L23" s="4">
        <v>8.1000000000000003E-2</v>
      </c>
      <c r="M23" s="4">
        <v>3.9E-2</v>
      </c>
      <c r="N23" s="4">
        <v>2.1999999999999999E-2</v>
      </c>
      <c r="O23" s="4">
        <v>1.4E-2</v>
      </c>
      <c r="P23" s="16">
        <f t="shared" si="0"/>
        <v>0.50900000000000001</v>
      </c>
      <c r="Q23" s="17">
        <f t="shared" si="1"/>
        <v>0.47200000000000003</v>
      </c>
      <c r="R23" s="10">
        <f t="shared" si="6"/>
        <v>0.1422374681393373</v>
      </c>
      <c r="S23" s="10">
        <f t="shared" ref="S23" si="131">((H23*$F23)+(H22*$F22)+(H21*$F21))/($F23+$F22+$F21)</f>
        <v>0.2374774851316907</v>
      </c>
      <c r="T23" s="10">
        <f t="shared" ref="T23" si="132">((I23*$F23)+(I22*$F22)+(I21*$F21))/($F23+$F22+$F21)</f>
        <v>0.18268288020390824</v>
      </c>
      <c r="U23" s="10">
        <f t="shared" ref="U23" si="133">((J23*$F23)+(J22*$F22)+(J21*$F21))/($F23+$F22+$F21)</f>
        <v>0.11075594732370432</v>
      </c>
      <c r="V23" s="10">
        <f t="shared" ref="V23" si="134">((K23*$F23)+(K22*$F22)+(K21*$F21))/($F23+$F22+$F21)</f>
        <v>0.13005543755310109</v>
      </c>
      <c r="W23" s="10">
        <f t="shared" ref="W23" si="135">((L23*$F23)+(L22*$F22)+(L21*$F21))/($F23+$F22+$F21)</f>
        <v>8.3350679694137633E-2</v>
      </c>
      <c r="X23" s="10">
        <f t="shared" ref="X23" si="136">((M23*$F23)+(M22*$F22)+(M21*$F21))/($F23+$F22+$F21)</f>
        <v>4.107094307561597E-2</v>
      </c>
      <c r="Y23" s="10">
        <f t="shared" ref="Y23" si="137">((N23*$F23)+(N22*$F22)+(N21*$F21))/($F23+$F22+$F21)</f>
        <v>3.5665675446049275E-2</v>
      </c>
      <c r="Z23" s="10">
        <f t="shared" ref="Z23" si="138">((O23*$F23)+(O22*$F22)+(O21*$F21))/($F23+$F22+$F21)</f>
        <v>1.4158666100254886E-2</v>
      </c>
      <c r="AA23" s="16">
        <f t="shared" ref="AA23" si="139">((P23*$F23)+(P22*$F22)+(P21*$F21))/($F23+$F22+$F21)</f>
        <v>0.50747047578589644</v>
      </c>
      <c r="AB23" s="10">
        <f t="shared" ref="AB23" si="140">((Q23*$F23)+(Q22*$F22)+(Q21*$F21))/($F23+$F22+$F21)</f>
        <v>0.46998470688190319</v>
      </c>
      <c r="AC23" s="27">
        <f t="shared" ref="AC23:AK23" si="141">SQRT(SUMPRODUCT($F21:$F23,(G21:G23-R23)^2)/(SUM($F21:$F23)-1))*1.96</f>
        <v>1.7787976938380742E-2</v>
      </c>
      <c r="AD23" s="27">
        <f t="shared" si="141"/>
        <v>1.4910739153836823E-2</v>
      </c>
      <c r="AE23" s="27">
        <f t="shared" si="141"/>
        <v>1.607527146622225E-2</v>
      </c>
      <c r="AF23" s="27">
        <f t="shared" si="141"/>
        <v>1.0452184919606568E-2</v>
      </c>
      <c r="AG23" s="27">
        <f t="shared" si="141"/>
        <v>1.5898301913137732E-2</v>
      </c>
      <c r="AH23" s="27">
        <f t="shared" si="141"/>
        <v>2.4217450429376507E-3</v>
      </c>
      <c r="AI23" s="27">
        <f t="shared" si="141"/>
        <v>5.5915271826888126E-3</v>
      </c>
      <c r="AJ23" s="27">
        <f t="shared" si="141"/>
        <v>1.4105141975723193E-2</v>
      </c>
      <c r="AK23" s="27">
        <f t="shared" si="141"/>
        <v>4.3101633200063405E-3</v>
      </c>
      <c r="AL23" s="27">
        <f t="shared" si="11"/>
        <v>1.3872386250170171E-2</v>
      </c>
      <c r="AM23" s="24">
        <f t="shared" si="12"/>
        <v>2.0777892945772276E-2</v>
      </c>
    </row>
    <row r="24" spans="1:39" x14ac:dyDescent="0.35">
      <c r="A24" s="2">
        <v>23</v>
      </c>
      <c r="B24" s="18" t="s">
        <v>19</v>
      </c>
      <c r="C24" s="3">
        <v>43822</v>
      </c>
      <c r="D24" s="3">
        <v>43847</v>
      </c>
      <c r="E24" s="14">
        <f t="shared" ref="E24:E36" si="142">(C24+D24)/2</f>
        <v>43834.5</v>
      </c>
      <c r="F24" s="22">
        <v>1650</v>
      </c>
      <c r="G24" s="4">
        <v>0.151</v>
      </c>
      <c r="H24" s="4">
        <v>0.22800000000000001</v>
      </c>
      <c r="I24" s="4">
        <v>0.17499999999999999</v>
      </c>
      <c r="J24" s="4">
        <v>0.115</v>
      </c>
      <c r="K24" s="4">
        <v>0.128</v>
      </c>
      <c r="L24" s="4">
        <v>8.3000000000000004E-2</v>
      </c>
      <c r="M24" s="4">
        <v>4.2999999999999997E-2</v>
      </c>
      <c r="N24" s="4">
        <v>3.9E-2</v>
      </c>
      <c r="O24" s="4">
        <v>1.7000000000000001E-2</v>
      </c>
      <c r="P24" s="20">
        <f t="shared" si="0"/>
        <v>0.52</v>
      </c>
      <c r="Q24" s="19">
        <f t="shared" si="1"/>
        <v>0.45900000000000002</v>
      </c>
      <c r="R24" s="10">
        <f t="shared" si="6"/>
        <v>0.15052538425710293</v>
      </c>
      <c r="S24" s="10">
        <f t="shared" ref="S24" si="143">((H24*$F24)+(H23*$F23)+(H22*$F22))/($F24+$F23+$F22)</f>
        <v>0.23118118304611085</v>
      </c>
      <c r="T24" s="10">
        <f t="shared" ref="T24" si="144">((I24*$F24)+(I23*$F23)+(I22*$F22))/($F24+$F23+$F22)</f>
        <v>0.17813623660922218</v>
      </c>
      <c r="U24" s="10">
        <f t="shared" ref="U24" si="145">((J24*$F24)+(J23*$F23)+(J22*$F22))/($F24+$F23+$F22)</f>
        <v>0.1146727992547741</v>
      </c>
      <c r="V24" s="10">
        <f t="shared" ref="V24" si="146">((K24*$F24)+(K23*$F23)+(K22*$F22))/($F24+$F23+$F22)</f>
        <v>0.12496623195156033</v>
      </c>
      <c r="W24" s="10">
        <f t="shared" ref="W24" si="147">((L24*$F24)+(L23*$F23)+(L22*$F22))/($F24+$F23+$F22)</f>
        <v>8.2903819282720087E-2</v>
      </c>
      <c r="X24" s="10">
        <f t="shared" ref="X24" si="148">((M24*$F24)+(M23*$F23)+(M22*$F22))/($F24+$F23+$F22)</f>
        <v>4.2807638565440141E-2</v>
      </c>
      <c r="Y24" s="10">
        <f t="shared" ref="Y24" si="149">((N24*$F24)+(N23*$F23)+(N22*$F22))/($F24+$F23+$F22)</f>
        <v>3.5344201210992084E-2</v>
      </c>
      <c r="Z24" s="10">
        <f t="shared" ref="Z24" si="150">((O24*$F24)+(O23*$F23)+(O22*$F22))/($F24+$F23+$F22)</f>
        <v>1.6288076385654403E-2</v>
      </c>
      <c r="AA24" s="16">
        <f t="shared" ref="AA24" si="151">((P24*$F24)+(P23*$F23)+(P22*$F22))/($F24+$F23+$F22)</f>
        <v>0.51587587331159768</v>
      </c>
      <c r="AB24" s="10">
        <f t="shared" ref="AB24" si="152">((Q24*$F24)+(Q23*$F23)+(Q22*$F22))/($F24+$F23+$F22)</f>
        <v>0.46094969725197948</v>
      </c>
      <c r="AC24" s="27">
        <f t="shared" ref="AC24:AK24" si="153">SQRT(SUMPRODUCT($F22:$F24,(G22:G24-R24)^2)/(SUM($F22:$F24)-1))*1.96</f>
        <v>1.6678897774985409E-3</v>
      </c>
      <c r="AD24" s="27">
        <f t="shared" si="153"/>
        <v>1.2951277329306801E-2</v>
      </c>
      <c r="AE24" s="27">
        <f t="shared" si="153"/>
        <v>1.6453975017158139E-2</v>
      </c>
      <c r="AF24" s="27">
        <f t="shared" si="153"/>
        <v>6.7565621662621133E-3</v>
      </c>
      <c r="AG24" s="27">
        <f t="shared" si="153"/>
        <v>6.0067069842705927E-3</v>
      </c>
      <c r="AH24" s="27">
        <f t="shared" si="153"/>
        <v>2.2507789432846441E-3</v>
      </c>
      <c r="AI24" s="27">
        <f t="shared" si="153"/>
        <v>4.501557886569283E-3</v>
      </c>
      <c r="AJ24" s="27">
        <f t="shared" si="153"/>
        <v>1.4615936364172142E-2</v>
      </c>
      <c r="AK24" s="27">
        <f t="shared" si="153"/>
        <v>2.50183466624781E-3</v>
      </c>
      <c r="AL24" s="27">
        <f t="shared" si="11"/>
        <v>8.261098685722253E-3</v>
      </c>
      <c r="AM24" s="24">
        <f t="shared" si="12"/>
        <v>1.2352491003295734E-2</v>
      </c>
    </row>
    <row r="25" spans="1:39" x14ac:dyDescent="0.35">
      <c r="A25" s="2">
        <v>24</v>
      </c>
      <c r="B25" s="18" t="s">
        <v>20</v>
      </c>
      <c r="C25" s="3">
        <v>43843</v>
      </c>
      <c r="D25" s="3">
        <v>43865</v>
      </c>
      <c r="E25" s="14">
        <f t="shared" si="142"/>
        <v>43854</v>
      </c>
      <c r="F25" s="22">
        <v>2058</v>
      </c>
      <c r="G25" s="4">
        <v>0.16</v>
      </c>
      <c r="H25" s="4">
        <v>0.23300000000000001</v>
      </c>
      <c r="I25" s="4">
        <v>0.17499999999999999</v>
      </c>
      <c r="J25" s="4">
        <v>0.108</v>
      </c>
      <c r="K25" s="4">
        <v>0.13300000000000001</v>
      </c>
      <c r="L25" s="4">
        <v>8.3000000000000004E-2</v>
      </c>
      <c r="M25" s="4">
        <v>4.3999999999999997E-2</v>
      </c>
      <c r="N25" s="4">
        <v>0.03</v>
      </c>
      <c r="O25" s="4">
        <v>1.2999999999999999E-2</v>
      </c>
      <c r="P25" s="20">
        <f t="shared" si="0"/>
        <v>0.52800000000000002</v>
      </c>
      <c r="Q25" s="19">
        <f t="shared" si="1"/>
        <v>0.45100000000000007</v>
      </c>
      <c r="R25" s="10">
        <f t="shared" si="6"/>
        <v>0.15448720118468376</v>
      </c>
      <c r="S25" s="10">
        <f t="shared" ref="S25" si="154">((H25*$F25)+(H24*$F24)+(H23*$F23))/($F25+$F24+$F23)</f>
        <v>0.23341040829278611</v>
      </c>
      <c r="T25" s="10">
        <f t="shared" ref="T25" si="155">((I25*$F25)+(I24*$F24)+(I23*$F23))/($F25+$F24+$F23)</f>
        <v>0.17888026232282631</v>
      </c>
      <c r="U25" s="10">
        <f t="shared" ref="U25" si="156">((J25*$F25)+(J24*$F24)+(J23*$F23))/($F25+$F24+$F23)</f>
        <v>0.11303025174529299</v>
      </c>
      <c r="V25" s="10">
        <f t="shared" ref="V25" si="157">((K25*$F25)+(K24*$F24)+(K23*$F23))/($F25+$F24+$F23)</f>
        <v>0.12845229532473026</v>
      </c>
      <c r="W25" s="10">
        <f t="shared" ref="W25" si="158">((L25*$F25)+(L24*$F24)+(L23*$F23))/($F25+$F24+$F23)</f>
        <v>8.2568859741908182E-2</v>
      </c>
      <c r="X25" s="10">
        <f t="shared" ref="X25" si="159">((M25*$F25)+(M24*$F24)+(M23*$F23))/($F25+$F24+$F23)</f>
        <v>4.2573090755235875E-2</v>
      </c>
      <c r="Y25" s="10">
        <f t="shared" ref="Y25" si="160">((N25*$F25)+(N24*$F24)+(N23*$F23))/($F25+$F24+$F23)</f>
        <v>3.1416966363444043E-2</v>
      </c>
      <c r="Z25" s="10">
        <f t="shared" ref="Z25" si="161">((O25*$F25)+(O24*$F24)+(O23*$F23))/($F25+$F24+$F23)</f>
        <v>1.4611804527184262E-2</v>
      </c>
      <c r="AA25" s="16">
        <f t="shared" ref="AA25" si="162">((P25*$F25)+(P24*$F24)+(P23*$F23))/($F25+$F24+$F23)</f>
        <v>0.52111169875185104</v>
      </c>
      <c r="AB25" s="10">
        <f t="shared" ref="AB25" si="163">((Q25*$F25)+(Q24*$F24)+(Q23*$F23))/($F25+$F24+$F23)</f>
        <v>0.45831944150624077</v>
      </c>
      <c r="AC25" s="27">
        <f t="shared" ref="AC25:AK25" si="164">SQRT(SUMPRODUCT($F23:$F25,(G23:G25-R25)^2)/(SUM($F23:$F25)-1))*1.96</f>
        <v>9.5963674991672472E-3</v>
      </c>
      <c r="AD25" s="27">
        <f t="shared" si="164"/>
        <v>1.0757064114785116E-2</v>
      </c>
      <c r="AE25" s="27">
        <f t="shared" si="164"/>
        <v>1.4509280320784424E-2</v>
      </c>
      <c r="AF25" s="27">
        <f t="shared" si="164"/>
        <v>9.3685889727230347E-3</v>
      </c>
      <c r="AG25" s="27">
        <f t="shared" si="164"/>
        <v>9.6978173761490954E-3</v>
      </c>
      <c r="AH25" s="27">
        <f t="shared" si="164"/>
        <v>1.6121422578649362E-3</v>
      </c>
      <c r="AI25" s="27">
        <f t="shared" si="164"/>
        <v>3.7716762384968103E-3</v>
      </c>
      <c r="AJ25" s="27">
        <f t="shared" si="164"/>
        <v>1.2407112446624916E-2</v>
      </c>
      <c r="AK25" s="27">
        <f t="shared" si="164"/>
        <v>3.5079464014803169E-3</v>
      </c>
      <c r="AL25" s="27">
        <f t="shared" si="11"/>
        <v>1.4231682207529194E-2</v>
      </c>
      <c r="AM25" s="24">
        <f t="shared" si="12"/>
        <v>1.5661057391514101E-2</v>
      </c>
    </row>
    <row r="26" spans="1:39" x14ac:dyDescent="0.35">
      <c r="A26" s="2">
        <v>25</v>
      </c>
      <c r="B26" s="18" t="s">
        <v>21</v>
      </c>
      <c r="C26" s="3">
        <v>43851</v>
      </c>
      <c r="D26" s="3">
        <v>43871</v>
      </c>
      <c r="E26" s="14">
        <f t="shared" si="142"/>
        <v>43861</v>
      </c>
      <c r="F26" s="5">
        <v>1206</v>
      </c>
      <c r="G26" s="4">
        <v>0.16700000000000001</v>
      </c>
      <c r="H26" s="4">
        <v>0.217</v>
      </c>
      <c r="I26" s="4">
        <v>0.17499999999999999</v>
      </c>
      <c r="J26" s="4">
        <v>0.12</v>
      </c>
      <c r="K26" s="4">
        <v>0.126</v>
      </c>
      <c r="L26" s="4">
        <v>7.5999999999999998E-2</v>
      </c>
      <c r="M26" s="4">
        <v>4.2999999999999997E-2</v>
      </c>
      <c r="N26" s="4">
        <v>3.5000000000000003E-2</v>
      </c>
      <c r="O26" s="4">
        <v>1.4E-2</v>
      </c>
      <c r="P26" s="4">
        <f t="shared" si="0"/>
        <v>0.53200000000000003</v>
      </c>
      <c r="Q26" s="4">
        <f t="shared" si="1"/>
        <v>0.44100000000000006</v>
      </c>
      <c r="R26" s="10">
        <f t="shared" ref="R26" si="165">((G26*$F26)+(G25*$F25)+(G24*$F24))/($F26+$F25+$F24)</f>
        <v>0.15869597069597069</v>
      </c>
      <c r="S26" s="10">
        <f t="shared" ref="S26" si="166">((H26*$F26)+(H25*$F25)+(H24*$F24))/($F26+$F25+$F24)</f>
        <v>0.22739438339438339</v>
      </c>
      <c r="T26" s="10">
        <f t="shared" ref="T26" si="167">((I26*$F26)+(I25*$F25)+(I24*$F24))/($F26+$F25+$F24)</f>
        <v>0.17499999999999999</v>
      </c>
      <c r="U26" s="10">
        <f t="shared" ref="U26" si="168">((J26*$F26)+(J25*$F25)+(J24*$F24))/($F26+$F25+$F24)</f>
        <v>0.11329548229548231</v>
      </c>
      <c r="V26" s="10">
        <f t="shared" ref="V26" si="169">((K26*$F26)+(K25*$F25)+(K24*$F24))/($F26+$F25+$F24)</f>
        <v>0.12960317460317461</v>
      </c>
      <c r="W26" s="10">
        <f t="shared" ref="W26" si="170">((L26*$F26)+(L25*$F25)+(L24*$F24))/($F26+$F25+$F24)</f>
        <v>8.1282051282051293E-2</v>
      </c>
      <c r="X26" s="10">
        <f t="shared" ref="X26" si="171">((M26*$F26)+(M25*$F25)+(M24*$F24))/($F26+$F25+$F24)</f>
        <v>4.3418803418803414E-2</v>
      </c>
      <c r="Y26" s="10">
        <f t="shared" ref="Y26" si="172">((N26*$F26)+(N25*$F25)+(N24*$F24))/($F26+$F25+$F24)</f>
        <v>3.4249084249084245E-2</v>
      </c>
      <c r="Z26" s="10">
        <f t="shared" ref="Z26" si="173">((O26*$F26)+(O25*$F25)+(O24*$F24))/($F26+$F25+$F24)</f>
        <v>1.458852258852259E-2</v>
      </c>
      <c r="AA26" s="16">
        <f t="shared" ref="AA26" si="174">((P26*$F26)+(P25*$F25)+(P24*$F24))/($F26+$F25+$F24)</f>
        <v>0.52629548229548229</v>
      </c>
      <c r="AB26" s="10">
        <f t="shared" ref="AB26" si="175">((Q26*$F26)+(Q25*$F25)+(Q24*$F24))/($F26+$F25+$F24)</f>
        <v>0.45123199023199029</v>
      </c>
      <c r="AC26" s="27">
        <f t="shared" ref="AC26:AK26" si="176">SQRT(SUMPRODUCT($F24:$F26,(G24:G26-R26)^2)/(SUM($F24:$F26)-1))*1.96</f>
        <v>1.2007393886125243E-2</v>
      </c>
      <c r="AD26" s="27">
        <f t="shared" si="176"/>
        <v>1.2366246486003075E-2</v>
      </c>
      <c r="AE26" s="27">
        <f t="shared" si="176"/>
        <v>0</v>
      </c>
      <c r="AF26" s="27">
        <f t="shared" si="176"/>
        <v>9.5531358027527713E-3</v>
      </c>
      <c r="AG26" s="27">
        <f t="shared" si="176"/>
        <v>5.8417895909159221E-3</v>
      </c>
      <c r="AH26" s="27">
        <f t="shared" si="176"/>
        <v>5.9048200892596239E-3</v>
      </c>
      <c r="AI26" s="27">
        <f t="shared" si="176"/>
        <v>9.6709001648819079E-4</v>
      </c>
      <c r="AJ26" s="27">
        <f t="shared" si="176"/>
        <v>7.6620023111246176E-3</v>
      </c>
      <c r="AK26" s="27">
        <f t="shared" si="176"/>
        <v>3.4481811846053768E-3</v>
      </c>
      <c r="AL26" s="27">
        <f t="shared" si="11"/>
        <v>9.3003110590389598E-3</v>
      </c>
      <c r="AM26" s="24">
        <f t="shared" si="12"/>
        <v>1.3291529407922916E-2</v>
      </c>
    </row>
    <row r="27" spans="1:39" x14ac:dyDescent="0.35">
      <c r="A27" s="2">
        <v>26</v>
      </c>
      <c r="B27" s="18" t="s">
        <v>19</v>
      </c>
      <c r="C27" s="3">
        <v>43849</v>
      </c>
      <c r="D27" s="3">
        <v>43875</v>
      </c>
      <c r="E27" s="14">
        <f t="shared" si="142"/>
        <v>43862</v>
      </c>
      <c r="F27" s="5">
        <v>1587</v>
      </c>
      <c r="G27" s="4">
        <v>0.16300000000000001</v>
      </c>
      <c r="H27" s="4">
        <v>0.224</v>
      </c>
      <c r="I27" s="4">
        <v>0.17299999999999999</v>
      </c>
      <c r="J27" s="4">
        <v>0.12</v>
      </c>
      <c r="K27" s="4">
        <v>0.123</v>
      </c>
      <c r="L27" s="4">
        <v>7.6999999999999999E-2</v>
      </c>
      <c r="M27" s="4">
        <v>4.2000000000000003E-2</v>
      </c>
      <c r="N27" s="4">
        <v>3.5999999999999997E-2</v>
      </c>
      <c r="O27" s="4">
        <v>1.9E-2</v>
      </c>
      <c r="P27" s="4">
        <f t="shared" si="0"/>
        <v>0.52500000000000002</v>
      </c>
      <c r="Q27" s="4">
        <f t="shared" si="1"/>
        <v>0.45200000000000001</v>
      </c>
      <c r="R27" s="28">
        <f t="shared" ref="R27" si="177">((G27*$F27)+(G26*$F26)+(G25*$F25))/($F27+$F26+$F25)</f>
        <v>0.16272170686456403</v>
      </c>
      <c r="S27" s="28">
        <f t="shared" ref="S27" si="178">((H27*$F27)+(H26*$F26)+(H25*$F25))/($F27+$F26+$F25)</f>
        <v>0.22607792207792213</v>
      </c>
      <c r="T27" s="28">
        <f t="shared" ref="T27" si="179">((I27*$F27)+(I26*$F26)+(I25*$F25))/($F27+$F26+$F25)</f>
        <v>0.17434570191713047</v>
      </c>
      <c r="U27" s="28">
        <f t="shared" ref="U27" si="180">((J27*$F27)+(J26*$F26)+(J25*$F25))/($F27+$F26+$F25)</f>
        <v>0.11490909090909091</v>
      </c>
      <c r="V27" s="28">
        <f t="shared" ref="V27" si="181">((K27*$F27)+(K26*$F26)+(K25*$F25))/($F27+$F26+$F25)</f>
        <v>0.1279882498453927</v>
      </c>
      <c r="W27" s="28">
        <f t="shared" ref="W27" si="182">((L27*$F27)+(L26*$F26)+(L25*$F25))/($F27+$F26+$F25)</f>
        <v>7.9296846011131725E-2</v>
      </c>
      <c r="X27" s="28">
        <f t="shared" ref="X27" si="183">((M27*$F27)+(M26*$F26)+(M25*$F25))/($F27+$F26+$F25)</f>
        <v>4.309709338280767E-2</v>
      </c>
      <c r="Y27" s="28">
        <f t="shared" ref="Y27" si="184">((N27*$F27)+(N26*$F26)+(N25*$F25))/($F27+$F26+$F25)</f>
        <v>3.3205936920222633E-2</v>
      </c>
      <c r="Z27" s="28">
        <f t="shared" ref="Z27" si="185">((O27*$F27)+(O26*$F26)+(O25*$F25))/($F27+$F26+$F25)</f>
        <v>1.5211502782931353E-2</v>
      </c>
      <c r="AA27" s="16">
        <f t="shared" ref="AA27" si="186">((P27*$F27)+(P26*$F26)+(P25*$F25))/($F27+$F26+$F25)</f>
        <v>0.52801298701298705</v>
      </c>
      <c r="AB27" s="10">
        <f t="shared" ref="AB27" si="187">((Q27*$F27)+(Q26*$F26)+(Q25*$F25))/($F27+$F26+$F25)</f>
        <v>0.44884106369820664</v>
      </c>
      <c r="AC27" s="27">
        <f t="shared" ref="AC27" si="188">SQRT(SUMPRODUCT($F25:$F27,(G25:G27-R27)^2)/(SUM($F25:$F27)-1))*1.96</f>
        <v>5.4458601712388905E-3</v>
      </c>
      <c r="AD27" s="27">
        <f t="shared" ref="AD27" si="189">SQRT(SUMPRODUCT($F25:$F27,(H25:H27-S27)^2)/(SUM($F25:$F27)-1))*1.96</f>
        <v>1.2737949543017123E-2</v>
      </c>
      <c r="AE27" s="27">
        <f t="shared" ref="AE27" si="190">SQRT(SUMPRODUCT($F25:$F27,(I25:I27-T27)^2)/(SUM($F25:$F27)-1))*1.96</f>
        <v>1.8393445880501859E-3</v>
      </c>
      <c r="AF27" s="27">
        <f t="shared" ref="AF27" si="191">SQRT(SUMPRODUCT($F25:$F27,(J25:J27-U27)^2)/(SUM($F25:$F27)-1))*1.96</f>
        <v>1.1625428350060878E-2</v>
      </c>
      <c r="AG27" s="27">
        <f t="shared" ref="AG27" si="192">SQRT(SUMPRODUCT($F25:$F27,(K25:K27-V27)^2)/(SUM($F25:$F27)-1))*1.96</f>
        <v>8.7177400061810937E-3</v>
      </c>
      <c r="AH27" s="27">
        <f t="shared" ref="AH27" si="193">SQRT(SUMPRODUCT($F25:$F27,(L25:L27-W27)^2)/(SUM($F25:$F27)-1))*1.96</f>
        <v>6.2744332206124478E-3</v>
      </c>
      <c r="AI27" s="27">
        <f t="shared" ref="AI27" si="194">SQRT(SUMPRODUCT($F25:$F27,(M25:M27-X27)^2)/(SUM($F25:$F27)-1))*1.96</f>
        <v>1.68846614065953E-3</v>
      </c>
      <c r="AJ27" s="27">
        <f t="shared" ref="AJ27" si="195">SQRT(SUMPRODUCT($F25:$F27,(N25:N27-Y27)^2)/(SUM($F25:$F27)-1))*1.96</f>
        <v>5.4444756879245158E-3</v>
      </c>
      <c r="AK27" s="27">
        <f t="shared" ref="AK27" si="196">SQRT(SUMPRODUCT($F25:$F27,(O25:O27-Z27)^2)/(SUM($F25:$F27)-1))*1.96</f>
        <v>5.236062376526047E-3</v>
      </c>
      <c r="AL27" s="27">
        <f t="shared" ref="AL27" si="197">SQRT(SUMPRODUCT($F25:$F27,(P25:P27-AA27)^2)/(SUM($F25:$F27)-1))*1.96</f>
        <v>5.1571978180580767E-3</v>
      </c>
      <c r="AM27" s="24">
        <f t="shared" ref="AM27" si="198">SQRT(SUMPRODUCT($F25:$F27,(Q25:Q27-AB27)^2)/(SUM($F25:$F27)-1))*1.96</f>
        <v>8.8810342246676728E-3</v>
      </c>
    </row>
    <row r="28" spans="1:39" x14ac:dyDescent="0.35">
      <c r="A28" s="2">
        <v>27</v>
      </c>
      <c r="B28" s="18" t="s">
        <v>20</v>
      </c>
      <c r="C28" s="3">
        <v>43866</v>
      </c>
      <c r="D28" s="3">
        <v>43893</v>
      </c>
      <c r="E28" s="14">
        <f t="shared" si="142"/>
        <v>43879.5</v>
      </c>
      <c r="F28" s="5">
        <v>2360</v>
      </c>
      <c r="G28" s="4">
        <v>0.16600000000000001</v>
      </c>
      <c r="H28" s="4">
        <v>0.224</v>
      </c>
      <c r="I28" s="4">
        <v>0.18</v>
      </c>
      <c r="J28" s="4">
        <v>0.124</v>
      </c>
      <c r="K28" s="4">
        <v>0.125</v>
      </c>
      <c r="L28" s="4">
        <v>7.3999999999999996E-2</v>
      </c>
      <c r="M28" s="4">
        <v>4.1000000000000002E-2</v>
      </c>
      <c r="N28" s="4">
        <v>2.9000000000000001E-2</v>
      </c>
      <c r="O28" s="4">
        <v>1.7000000000000001E-2</v>
      </c>
      <c r="P28" s="4">
        <f t="shared" si="0"/>
        <v>0.53</v>
      </c>
      <c r="Q28" s="4">
        <f t="shared" si="1"/>
        <v>0.45000000000000007</v>
      </c>
      <c r="R28" s="28">
        <f t="shared" ref="R28:R29" si="199">((G28*$F28)+(G27*$F27)+(G26*$F26))/($F28+$F27+$F26)</f>
        <v>0.16531011061517564</v>
      </c>
      <c r="S28" s="28">
        <f t="shared" ref="S28:S31" si="200">((H28*$F28)+(H27*$F27)+(H26*$F26))/($F28+$F27+$F26)</f>
        <v>0.22236173103046766</v>
      </c>
      <c r="T28" s="28">
        <f t="shared" ref="T28:T31" si="201">((I28*$F28)+(I27*$F27)+(I26*$F26))/($F28+$F27+$F26)</f>
        <v>0.17667397632447118</v>
      </c>
      <c r="U28" s="28">
        <f t="shared" ref="U28:U31" si="202">((J28*$F28)+(J27*$F27)+(J26*$F26))/($F28+$F27+$F26)</f>
        <v>0.12183194255773334</v>
      </c>
      <c r="V28" s="28">
        <f t="shared" ref="V28:V31" si="203">((K28*$F28)+(K27*$F27)+(K26*$F26))/($F28+$F27+$F26)</f>
        <v>0.12461808655152339</v>
      </c>
      <c r="W28" s="28">
        <f t="shared" ref="W28:W31" si="204">((L28*$F28)+(L27*$F27)+(L26*$F26))/($F28+$F27+$F26)</f>
        <v>7.5392004657481082E-2</v>
      </c>
      <c r="X28" s="28">
        <f t="shared" ref="X28:X31" si="205">((M28*$F28)+(M27*$F27)+(M26*$F26))/($F28+$F27+$F26)</f>
        <v>4.1776052784785564E-2</v>
      </c>
      <c r="Y28" s="28">
        <f t="shared" ref="Y28:Y31" si="206">((N28*$F28)+(N27*$F27)+(N26*$F26))/($F28+$F27+$F26)</f>
        <v>3.2560062099747725E-2</v>
      </c>
      <c r="Z28" s="28">
        <f t="shared" ref="Z28:Z31" si="207">((O28*$F28)+(O27*$F27)+(O26*$F26))/($F28+$F27+$F26)</f>
        <v>1.6913836600038812E-2</v>
      </c>
      <c r="AA28" s="16">
        <f t="shared" ref="AA28:AA31" si="208">((P28*$F28)+(P27*$F27)+(P26*$F26))/($F28+$F27+$F26)</f>
        <v>0.52892819716669903</v>
      </c>
      <c r="AB28" s="10">
        <f t="shared" ref="AB28:AB31" si="209">((Q28*$F28)+(Q27*$F27)+(Q26*$F26))/($F28+$F27+$F26)</f>
        <v>0.44850960605472551</v>
      </c>
      <c r="AC28" s="27">
        <f t="shared" ref="AC28" si="210">SQRT(SUMPRODUCT($F26:$F28,(G26:G28-R28)^2)/(SUM($F26:$F28)-1))*1.96</f>
        <v>3.1177960548639631E-3</v>
      </c>
      <c r="AD28" s="27">
        <f t="shared" ref="AD28" si="211">SQRT(SUMPRODUCT($F26:$F28,(H26:H28-S28)^2)/(SUM($F26:$F28)-1))*1.96</f>
        <v>5.8095611864162353E-3</v>
      </c>
      <c r="AE28" s="27">
        <f t="shared" ref="AE28" si="212">SQRT(SUMPRODUCT($F26:$F28,(I26:I28-T28)^2)/(SUM($F26:$F28)-1))*1.96</f>
        <v>6.1611581557389772E-3</v>
      </c>
      <c r="AF28" s="27">
        <f t="shared" ref="AF28" si="213">SQRT(SUMPRODUCT($F26:$F28,(J26:J28-U28)^2)/(SUM($F26:$F28)-1))*1.96</f>
        <v>3.9065153363000964E-3</v>
      </c>
      <c r="AG28" s="27">
        <f t="shared" ref="AG28" si="214">SQRT(SUMPRODUCT($F26:$F28,(K26:K28-V28)^2)/(SUM($F26:$F28)-1))*1.96</f>
        <v>2.252158991392928E-3</v>
      </c>
      <c r="AH28" s="27">
        <f t="shared" ref="AH28" si="215">SQRT(SUMPRODUCT($F26:$F28,(L26:L28-W28)^2)/(SUM($F26:$F28)-1))*1.96</f>
        <v>2.6080551028694961E-3</v>
      </c>
      <c r="AI28" s="27">
        <f t="shared" ref="AI28" si="216">SQRT(SUMPRODUCT($F26:$F28,(M26:M28-X28)^2)/(SUM($F26:$F28)-1))*1.96</f>
        <v>1.5704435577938022E-3</v>
      </c>
      <c r="AJ28" s="27">
        <f t="shared" ref="AJ28" si="217">SQRT(SUMPRODUCT($F26:$F28,(N26:N28-Y28)^2)/(SUM($F26:$F28)-1))*1.96</f>
        <v>6.4544042340472273E-3</v>
      </c>
      <c r="AK28" s="27">
        <f t="shared" ref="AK28" si="218">SQRT(SUMPRODUCT($F26:$F28,(O26:O28-Z28)^2)/(SUM($F26:$F28)-1))*1.96</f>
        <v>3.5774547678886683E-3</v>
      </c>
      <c r="AL28" s="27">
        <f t="shared" ref="AL28" si="219">SQRT(SUMPRODUCT($F26:$F28,(P26:P28-AA28)^2)/(SUM($F26:$F28)-1))*1.96</f>
        <v>5.3634725736925078E-3</v>
      </c>
      <c r="AM28" s="24">
        <f t="shared" ref="AM28" si="220">SQRT(SUMPRODUCT($F26:$F28,(Q26:Q28-AB28)^2)/(SUM($F26:$F28)-1))*1.96</f>
        <v>8.3089274478666836E-3</v>
      </c>
    </row>
    <row r="29" spans="1:39" x14ac:dyDescent="0.35">
      <c r="A29" s="2">
        <v>28</v>
      </c>
      <c r="B29" s="18" t="s">
        <v>19</v>
      </c>
      <c r="C29" s="3">
        <v>43876</v>
      </c>
      <c r="D29" s="3">
        <v>43903</v>
      </c>
      <c r="E29" s="14">
        <f t="shared" si="142"/>
        <v>43889.5</v>
      </c>
      <c r="F29" s="5">
        <v>1600</v>
      </c>
      <c r="G29" s="4">
        <v>0.17100000000000001</v>
      </c>
      <c r="H29" s="4">
        <v>0.216</v>
      </c>
      <c r="I29" s="4">
        <v>0.16900000000000001</v>
      </c>
      <c r="J29" s="4">
        <v>0.12</v>
      </c>
      <c r="K29" s="4">
        <v>0.124</v>
      </c>
      <c r="L29" s="4">
        <v>0.08</v>
      </c>
      <c r="M29" s="4">
        <v>4.3999999999999997E-2</v>
      </c>
      <c r="N29" s="4">
        <v>3.6999999999999998E-2</v>
      </c>
      <c r="O29" s="4">
        <v>1.9E-2</v>
      </c>
      <c r="P29" s="4">
        <f t="shared" si="0"/>
        <v>0.53900000000000003</v>
      </c>
      <c r="Q29" s="4">
        <f t="shared" si="1"/>
        <v>0.441</v>
      </c>
      <c r="R29" s="28">
        <f t="shared" si="199"/>
        <v>0.16658391923562288</v>
      </c>
      <c r="S29" s="28">
        <f t="shared" si="200"/>
        <v>0.22169244636740582</v>
      </c>
      <c r="T29" s="28">
        <f t="shared" si="201"/>
        <v>0.17482440959076978</v>
      </c>
      <c r="U29" s="28">
        <f t="shared" si="202"/>
        <v>0.1217018208040382</v>
      </c>
      <c r="V29" s="28">
        <f t="shared" si="203"/>
        <v>0.12413935460609338</v>
      </c>
      <c r="W29" s="28">
        <f t="shared" si="204"/>
        <v>7.6588967009194153E-2</v>
      </c>
      <c r="X29" s="28">
        <f t="shared" si="205"/>
        <v>4.2151433207138995E-2</v>
      </c>
      <c r="Y29" s="28">
        <f t="shared" si="206"/>
        <v>3.3310257797007387E-2</v>
      </c>
      <c r="Z29" s="28">
        <f t="shared" si="207"/>
        <v>1.8149089597980891E-2</v>
      </c>
      <c r="AA29" s="16">
        <f t="shared" si="208"/>
        <v>0.53116549486208764</v>
      </c>
      <c r="AB29" s="10">
        <f t="shared" si="209"/>
        <v>0.44797620335316396</v>
      </c>
      <c r="AC29" s="27">
        <f t="shared" ref="AC29:AC31" si="221">SQRT(SUMPRODUCT($F27:$F29,(G27:G29-R29)^2)/(SUM($F27:$F29)-1))*1.96</f>
        <v>6.0241714611359628E-3</v>
      </c>
      <c r="AD29" s="27">
        <f t="shared" ref="AD29:AD31" si="222">SQRT(SUMPRODUCT($F27:$F29,(H27:H29-S29)^2)/(SUM($F27:$F29)-1))*1.96</f>
        <v>7.1042886276175502E-3</v>
      </c>
      <c r="AE29" s="27">
        <f t="shared" ref="AE29:AE31" si="223">SQRT(SUMPRODUCT($F27:$F29,(I27:I29-T29)^2)/(SUM($F27:$F29)-1))*1.96</f>
        <v>9.2219890690672657E-3</v>
      </c>
      <c r="AF29" s="27">
        <f t="shared" ref="AF29:AF31" si="224">SQRT(SUMPRODUCT($F27:$F29,(J27:J29-U29)^2)/(SUM($F27:$F29)-1))*1.96</f>
        <v>3.8765383108187654E-3</v>
      </c>
      <c r="AG29" s="27">
        <f t="shared" ref="AG29:AG31" si="225">SQRT(SUMPRODUCT($F27:$F29,(K27:K29-V29)^2)/(SUM($F27:$F29)-1))*1.96</f>
        <v>1.6307634502146821E-3</v>
      </c>
      <c r="AH29" s="27">
        <f t="shared" ref="AH29:AH31" si="226">SQRT(SUMPRODUCT($F27:$F29,(L27:L29-W29)^2)/(SUM($F27:$F29)-1))*1.96</f>
        <v>4.902850803258924E-3</v>
      </c>
      <c r="AI29" s="27">
        <f t="shared" ref="AI29:AI31" si="227">SQRT(SUMPRODUCT($F27:$F29,(M27:M29-X29)^2)/(SUM($F27:$F29)-1))*1.96</f>
        <v>2.4453548006622442E-3</v>
      </c>
      <c r="AJ29" s="27">
        <f t="shared" ref="AJ29:AJ31" si="228">SQRT(SUMPRODUCT($F27:$F29,(N27:N29-Y29)^2)/(SUM($F27:$F29)-1))*1.96</f>
        <v>7.3083410298904689E-3</v>
      </c>
      <c r="AK29" s="27">
        <f t="shared" ref="AK29:AK31" si="229">SQRT(SUMPRODUCT($F27:$F29,(O27:O29-Z29)^2)/(SUM($F27:$F29)-1))*1.96</f>
        <v>1.9382691554093794E-3</v>
      </c>
      <c r="AL29" s="27">
        <f t="shared" ref="AL29:AL31" si="230">SQRT(SUMPRODUCT($F27:$F29,(P27:P29-AA29)^2)/(SUM($F27:$F29)-1))*1.96</f>
        <v>1.0584612415743353E-2</v>
      </c>
      <c r="AM29" s="24">
        <f t="shared" ref="AM29:AM31" si="231">SQRT(SUMPRODUCT($F27:$F29,(Q27:Q29-AB29)^2)/(SUM($F27:$F29)-1))*1.96</f>
        <v>8.8561447017088627E-3</v>
      </c>
    </row>
    <row r="30" spans="1:39" x14ac:dyDescent="0.35">
      <c r="A30" s="2">
        <v>30</v>
      </c>
      <c r="B30" s="18" t="s">
        <v>20</v>
      </c>
      <c r="C30" s="3">
        <v>43894</v>
      </c>
      <c r="D30" s="3">
        <v>43928</v>
      </c>
      <c r="E30" s="14">
        <f>(C30+D30)/2</f>
        <v>43911</v>
      </c>
      <c r="F30" s="5">
        <v>2614</v>
      </c>
      <c r="G30" s="4">
        <v>0.19600000000000001</v>
      </c>
      <c r="H30" s="4">
        <v>0.2</v>
      </c>
      <c r="I30" s="4">
        <v>0.17599999999999999</v>
      </c>
      <c r="J30" s="4">
        <v>0.124</v>
      </c>
      <c r="K30" s="4">
        <v>0.12</v>
      </c>
      <c r="L30" s="4">
        <v>7.9000000000000001E-2</v>
      </c>
      <c r="M30" s="4">
        <v>4.1000000000000002E-2</v>
      </c>
      <c r="N30" s="4">
        <v>3.9E-2</v>
      </c>
      <c r="O30" s="4">
        <v>1.2999999999999999E-2</v>
      </c>
      <c r="P30" s="4">
        <f>SUM(G30,J30,K30,L30,M30)</f>
        <v>0.56000000000000005</v>
      </c>
      <c r="Q30" s="4">
        <f>SUM(H30,I30,N30,O30)</f>
        <v>0.42799999999999999</v>
      </c>
      <c r="R30" s="28">
        <f>((G30*$F30)+(G29*$F29)+(G28*$F28))/($F30+$F29+$F28)</f>
        <v>0.17914572558564043</v>
      </c>
      <c r="S30" s="28">
        <f>((H30*$F30)+(H29*$F29)+(H28*$F28))/($F30+$F29+$F28)</f>
        <v>0.21250988743535137</v>
      </c>
      <c r="T30" s="28">
        <f t="shared" si="201"/>
        <v>0.1757322786735625</v>
      </c>
      <c r="U30" s="28">
        <f t="shared" si="202"/>
        <v>0.12302646790386369</v>
      </c>
      <c r="V30" s="28">
        <f t="shared" si="203"/>
        <v>0.1227684818983876</v>
      </c>
      <c r="W30" s="28">
        <f t="shared" si="204"/>
        <v>7.744843322178277E-2</v>
      </c>
      <c r="X30" s="28">
        <f t="shared" si="205"/>
        <v>4.1730149072102221E-2</v>
      </c>
      <c r="Y30" s="28">
        <f t="shared" si="206"/>
        <v>3.4923334347429266E-2</v>
      </c>
      <c r="Z30" s="28">
        <f t="shared" si="207"/>
        <v>1.5896257986005479E-2</v>
      </c>
      <c r="AA30" s="16">
        <f t="shared" si="208"/>
        <v>0.54411925768177671</v>
      </c>
      <c r="AB30" s="10">
        <f t="shared" si="209"/>
        <v>0.43906175844234863</v>
      </c>
      <c r="AC30" s="27">
        <f t="shared" si="221"/>
        <v>2.7099639865627519E-2</v>
      </c>
      <c r="AD30" s="27">
        <f t="shared" si="222"/>
        <v>2.0798557009815082E-2</v>
      </c>
      <c r="AE30" s="27">
        <f t="shared" si="223"/>
        <v>8.2228038966484333E-3</v>
      </c>
      <c r="AF30" s="27">
        <f t="shared" si="224"/>
        <v>3.3645909967163715E-3</v>
      </c>
      <c r="AG30" s="27">
        <f t="shared" si="225"/>
        <v>4.4717120395010215E-3</v>
      </c>
      <c r="AH30" s="27">
        <f t="shared" si="226"/>
        <v>5.1154906376478133E-3</v>
      </c>
      <c r="AI30" s="27">
        <f t="shared" si="227"/>
        <v>2.523443247537273E-3</v>
      </c>
      <c r="AJ30" s="27">
        <f t="shared" si="228"/>
        <v>8.8213951024337309E-3</v>
      </c>
      <c r="AK30" s="27">
        <f t="shared" si="229"/>
        <v>4.8480783577134132E-3</v>
      </c>
      <c r="AL30" s="27">
        <f t="shared" si="230"/>
        <v>2.6168166636940902E-2</v>
      </c>
      <c r="AM30" s="24">
        <f t="shared" si="231"/>
        <v>1.8854186141747581E-2</v>
      </c>
    </row>
    <row r="31" spans="1:39" x14ac:dyDescent="0.35">
      <c r="A31" s="2">
        <v>29</v>
      </c>
      <c r="B31" s="18" t="s">
        <v>21</v>
      </c>
      <c r="C31" s="3">
        <v>43910</v>
      </c>
      <c r="D31" s="3">
        <v>43917</v>
      </c>
      <c r="E31" s="14">
        <f t="shared" si="142"/>
        <v>43913.5</v>
      </c>
      <c r="F31" s="5">
        <v>961</v>
      </c>
      <c r="G31" s="4">
        <v>0.21099999999999999</v>
      </c>
      <c r="H31" s="4">
        <v>0.20100000000000001</v>
      </c>
      <c r="I31" s="4">
        <v>0.16800000000000001</v>
      </c>
      <c r="J31" s="4">
        <v>0.11899999999999999</v>
      </c>
      <c r="K31" s="4">
        <v>0.107</v>
      </c>
      <c r="L31" s="4">
        <v>7.8E-2</v>
      </c>
      <c r="M31" s="4">
        <v>4.5999999999999999E-2</v>
      </c>
      <c r="N31" s="4">
        <v>2.9000000000000001E-2</v>
      </c>
      <c r="O31" s="4">
        <v>1.2999999999999999E-2</v>
      </c>
      <c r="P31" s="4">
        <f t="shared" si="0"/>
        <v>0.56099999999999994</v>
      </c>
      <c r="Q31" s="4">
        <f t="shared" si="1"/>
        <v>0.41100000000000003</v>
      </c>
      <c r="R31" s="28">
        <f>((G31*$F31)+(G30*$F30)+(G29*$F29))/($F31+$F30+$F29)</f>
        <v>0.191056038647343</v>
      </c>
      <c r="S31" s="28">
        <f t="shared" si="200"/>
        <v>0.20513256038647346</v>
      </c>
      <c r="T31" s="28">
        <f t="shared" si="201"/>
        <v>0.17235014492753623</v>
      </c>
      <c r="U31" s="28">
        <f t="shared" si="202"/>
        <v>0.12183478260869565</v>
      </c>
      <c r="V31" s="28">
        <f t="shared" si="203"/>
        <v>0.11882260869565218</v>
      </c>
      <c r="W31" s="28">
        <f t="shared" si="204"/>
        <v>7.9123478260869559E-2</v>
      </c>
      <c r="X31" s="28">
        <f t="shared" si="205"/>
        <v>4.2856038647342991E-2</v>
      </c>
      <c r="Y31" s="28">
        <f t="shared" si="206"/>
        <v>3.6524637681159419E-2</v>
      </c>
      <c r="Z31" s="28">
        <f t="shared" si="207"/>
        <v>1.4855072463768116E-2</v>
      </c>
      <c r="AA31" s="16">
        <f t="shared" si="208"/>
        <v>0.55369294685990345</v>
      </c>
      <c r="AB31" s="10">
        <f t="shared" si="209"/>
        <v>0.42886241545893716</v>
      </c>
      <c r="AC31" s="27">
        <f t="shared" si="221"/>
        <v>2.8444811474814237E-2</v>
      </c>
      <c r="AD31" s="27">
        <f t="shared" si="222"/>
        <v>1.4269355257491022E-2</v>
      </c>
      <c r="AE31" s="27">
        <f t="shared" si="223"/>
        <v>7.2588296930193915E-3</v>
      </c>
      <c r="AF31" s="27">
        <f t="shared" si="224"/>
        <v>4.3395979767510591E-3</v>
      </c>
      <c r="AG31" s="27">
        <f t="shared" si="225"/>
        <v>1.1587354404923892E-2</v>
      </c>
      <c r="AH31" s="27">
        <f t="shared" si="226"/>
        <v>1.3575388536480461E-3</v>
      </c>
      <c r="AI31" s="27">
        <f t="shared" si="227"/>
        <v>3.910684119467437E-3</v>
      </c>
      <c r="AJ31" s="27">
        <f t="shared" si="228"/>
        <v>7.2498777346663313E-3</v>
      </c>
      <c r="AK31" s="27">
        <f t="shared" si="229"/>
        <v>5.4354680450437089E-3</v>
      </c>
      <c r="AL31" s="27">
        <f t="shared" si="230"/>
        <v>1.9281191295194448E-2</v>
      </c>
      <c r="AM31" s="24">
        <f t="shared" si="231"/>
        <v>2.010268479609487E-2</v>
      </c>
    </row>
    <row r="32" spans="1:39" x14ac:dyDescent="0.35">
      <c r="A32" s="2">
        <v>31</v>
      </c>
      <c r="B32" s="18" t="s">
        <v>19</v>
      </c>
      <c r="C32" s="3">
        <v>43906</v>
      </c>
      <c r="D32" s="3">
        <v>43936</v>
      </c>
      <c r="E32" s="14">
        <f t="shared" si="142"/>
        <v>43921</v>
      </c>
      <c r="F32" s="5">
        <v>1723</v>
      </c>
      <c r="G32" s="4">
        <v>0.20399999999999999</v>
      </c>
      <c r="H32" s="4">
        <v>0.20200000000000001</v>
      </c>
      <c r="I32" s="4">
        <v>0.16800000000000001</v>
      </c>
      <c r="J32" s="4">
        <v>0.126</v>
      </c>
      <c r="K32" s="4">
        <v>0.112</v>
      </c>
      <c r="L32" s="4">
        <v>7.3999999999999996E-2</v>
      </c>
      <c r="M32" s="4">
        <v>4.2000000000000003E-2</v>
      </c>
      <c r="N32" s="4">
        <v>3.5000000000000003E-2</v>
      </c>
      <c r="O32" s="4">
        <v>0.02</v>
      </c>
      <c r="P32" s="4">
        <f t="shared" si="0"/>
        <v>0.55799999999999994</v>
      </c>
      <c r="Q32" s="4">
        <f t="shared" si="1"/>
        <v>0.42500000000000004</v>
      </c>
      <c r="R32" s="28">
        <f>((G32*$F32)+(G31*$F31)+(G30*$F30))/($F32+$F31+$F30)</f>
        <v>0.20132257455643637</v>
      </c>
      <c r="S32" s="28">
        <f t="shared" ref="S32" si="232">((H32*$F32)+(H31*$F31)+(H30*$F30))/($F32+$F31+$F30)</f>
        <v>0.20083182332955835</v>
      </c>
      <c r="T32" s="28">
        <f t="shared" ref="T32" si="233">((I32*$F32)+(I31*$F31)+(I30*$F30))/($F32+$F31+$F30)</f>
        <v>0.17194714986787468</v>
      </c>
      <c r="U32" s="28">
        <f t="shared" ref="U32" si="234">((J32*$F32)+(J31*$F31)+(J30*$F30))/($F32+$F31+$F30)</f>
        <v>0.12374348810872028</v>
      </c>
      <c r="V32" s="28">
        <f t="shared" ref="V32" si="235">((K32*$F32)+(K31*$F31)+(K30*$F30))/($F32+$F31+$F30)</f>
        <v>0.11504020385050961</v>
      </c>
      <c r="W32" s="28">
        <f t="shared" ref="W32" si="236">((L32*$F32)+(L31*$F31)+(L30*$F30))/($F32+$F31+$F30)</f>
        <v>7.7192525481313709E-2</v>
      </c>
      <c r="X32" s="28">
        <f t="shared" ref="X32" si="237">((M32*$F32)+(M31*$F31)+(M30*$F30))/($F32+$F31+$F30)</f>
        <v>4.2232163080407704E-2</v>
      </c>
      <c r="Y32" s="28">
        <f t="shared" ref="Y32" si="238">((N32*$F32)+(N31*$F31)+(N30*$F30))/($F32+$F31+$F30)</f>
        <v>3.588523971309928E-2</v>
      </c>
      <c r="Z32" s="28">
        <f t="shared" ref="Z32" si="239">((O32*$F32)+(O31*$F31)+(O30*$F30))/($F32+$F31+$F30)</f>
        <v>1.5276519441298604E-2</v>
      </c>
      <c r="AA32" s="16">
        <f t="shared" ref="AA32" si="240">((P32*$F32)+(P31*$F31)+(P30*$F30))/($F32+$F31+$F30)</f>
        <v>0.5595309550773877</v>
      </c>
      <c r="AB32" s="10">
        <f t="shared" ref="AB32" si="241">((Q32*$F32)+(Q31*$F31)+(Q30*$F30))/($F32+$F31+$F30)</f>
        <v>0.42394073235183088</v>
      </c>
      <c r="AC32" s="27">
        <f t="shared" ref="AC32" si="242">SQRT(SUMPRODUCT($F30:$F32,(G30:G32-R32)^2)/(SUM($F30:$F32)-1))*1.96</f>
        <v>1.1310906609109666E-2</v>
      </c>
      <c r="AD32" s="27">
        <f t="shared" ref="AD32" si="243">SQRT(SUMPRODUCT($F30:$F32,(H30:H32-S32)^2)/(SUM($F30:$F32)-1))*1.96</f>
        <v>1.7426115266992853E-3</v>
      </c>
      <c r="AE32" s="27">
        <f t="shared" ref="AE32" si="244">SQRT(SUMPRODUCT($F30:$F32,(I30:I32-T32)^2)/(SUM($F30:$F32)-1))*1.96</f>
        <v>7.840055593711915E-3</v>
      </c>
      <c r="AF32" s="27">
        <f t="shared" ref="AF32" si="245">SQRT(SUMPRODUCT($F30:$F32,(J30:J32-U32)^2)/(SUM($F30:$F32)-1))*1.96</f>
        <v>4.7084443428917089E-3</v>
      </c>
      <c r="AG32" s="27">
        <f t="shared" ref="AG32" si="246">SQRT(SUMPRODUCT($F30:$F32,(K30:K32-V32)^2)/(SUM($F30:$F32)-1))*1.96</f>
        <v>1.0160697863682745E-2</v>
      </c>
      <c r="AH32" s="27">
        <f t="shared" ref="AH32" si="247">SQRT(SUMPRODUCT($F30:$F32,(L30:L32-W32)^2)/(SUM($F30:$F32)-1))*1.96</f>
        <v>4.4027219769957942E-3</v>
      </c>
      <c r="AI32" s="27">
        <f t="shared" ref="AI32" si="248">SQRT(SUMPRODUCT($F30:$F32,(M30:M32-X32)^2)/(SUM($F30:$F32)-1))*1.96</f>
        <v>3.5832917927591567E-3</v>
      </c>
      <c r="AJ32" s="27">
        <f t="shared" ref="AJ32" si="249">SQRT(SUMPRODUCT($F30:$F32,(N30:N32-Y32)^2)/(SUM($F30:$F32)-1))*1.96</f>
        <v>7.2396034969157159E-3</v>
      </c>
      <c r="AK32" s="27">
        <f t="shared" ref="AK32" si="250">SQRT(SUMPRODUCT($F30:$F32,(O30:O32-Z32)^2)/(SUM($F30:$F32)-1))*1.96</f>
        <v>6.4278215262436704E-3</v>
      </c>
      <c r="AL32" s="27">
        <f t="shared" ref="AL32" si="251">SQRT(SUMPRODUCT($F30:$F32,(P30:P32-AA32)^2)/(SUM($F30:$F32)-1))*1.96</f>
        <v>2.2022696518318279E-3</v>
      </c>
      <c r="AM32" s="24">
        <f t="shared" ref="AM32" si="252">SQRT(SUMPRODUCT($F30:$F32,(Q30:Q32-AB32)^2)/(SUM($F30:$F32)-1))*1.96</f>
        <v>1.2221054672984732E-2</v>
      </c>
    </row>
    <row r="33" spans="1:39" x14ac:dyDescent="0.35">
      <c r="A33" s="2">
        <v>32</v>
      </c>
      <c r="B33" s="18" t="s">
        <v>21</v>
      </c>
      <c r="C33" s="3">
        <v>43935</v>
      </c>
      <c r="D33" s="3">
        <v>43950</v>
      </c>
      <c r="E33" s="14">
        <f t="shared" si="142"/>
        <v>43942.5</v>
      </c>
      <c r="F33" s="5">
        <v>1245</v>
      </c>
      <c r="G33" s="4">
        <v>0.24099999999999999</v>
      </c>
      <c r="H33" s="4">
        <v>0.188</v>
      </c>
      <c r="I33" s="4">
        <v>0.16200000000000001</v>
      </c>
      <c r="J33" s="4">
        <v>0.129</v>
      </c>
      <c r="K33" s="4">
        <v>9.7000000000000003E-2</v>
      </c>
      <c r="L33" s="4">
        <v>7.2999999999999995E-2</v>
      </c>
      <c r="M33" s="4">
        <v>0.04</v>
      </c>
      <c r="N33" s="4">
        <v>3.2000000000000001E-2</v>
      </c>
      <c r="O33" s="4">
        <v>1.4E-2</v>
      </c>
      <c r="P33" s="4">
        <f t="shared" ref="P33:P36" si="253">SUM(G33,J33,K33,L33,M33)</f>
        <v>0.57999999999999996</v>
      </c>
      <c r="Q33" s="4">
        <f t="shared" ref="Q33:Q36" si="254">SUM(H33,I33,N33,O33)</f>
        <v>0.39600000000000002</v>
      </c>
      <c r="R33" s="28">
        <f>((G33*$F33)+(G32*$F32)+(G31*$F31))/($F33+$F32+$F31)</f>
        <v>0.21743649783659963</v>
      </c>
      <c r="S33" s="28">
        <f t="shared" ref="S33" si="255">((H33*$F33)+(H32*$F32)+(H31*$F31))/($F33+$F32+$F31)</f>
        <v>0.19731916518198017</v>
      </c>
      <c r="T33" s="28">
        <f t="shared" ref="T33" si="256">((I33*$F33)+(I32*$F32)+(I31*$F31))/($F33+$F32+$F31)</f>
        <v>0.16609875286332398</v>
      </c>
      <c r="U33" s="28">
        <f t="shared" ref="U33" si="257">((J33*$F33)+(J32*$F32)+(J31*$F31))/($F33+$F32+$F31)</f>
        <v>0.12523848307457369</v>
      </c>
      <c r="V33" s="28">
        <f t="shared" ref="V33" si="258">((K33*$F33)+(K32*$F32)+(K31*$F31))/($F33+$F32+$F31)</f>
        <v>0.10602392466276406</v>
      </c>
      <c r="W33" s="28">
        <f t="shared" ref="W33" si="259">((L33*$F33)+(L32*$F32)+(L31*$F31))/($F33+$F32+$F31)</f>
        <v>7.4661491473657429E-2</v>
      </c>
      <c r="X33" s="28">
        <f t="shared" ref="X33" si="260">((M33*$F33)+(M32*$F32)+(M31*$F31))/($F33+$F32+$F31)</f>
        <v>4.2344616950878079E-2</v>
      </c>
      <c r="Y33" s="28">
        <f t="shared" ref="Y33" si="261">((N33*$F33)+(N32*$F32)+(N31*$F31))/($F33+$F32+$F31)</f>
        <v>3.2581827437006876E-2</v>
      </c>
      <c r="Z33" s="28">
        <f t="shared" ref="Z33" si="262">((O33*$F33)+(O32*$F32)+(O31*$F31))/($F33+$F32+$F31)</f>
        <v>1.6386612369559683E-2</v>
      </c>
      <c r="AA33" s="16">
        <f t="shared" ref="AA33" si="263">((P33*$F33)+(P32*$F32)+(P31*$F31))/($F33+$F32+$F31)</f>
        <v>0.56570501399847284</v>
      </c>
      <c r="AB33" s="10">
        <f t="shared" ref="AB33" si="264">((Q33*$F33)+(Q32*$F32)+(Q31*$F31))/($F33+$F32+$F31)</f>
        <v>0.41238635785187072</v>
      </c>
      <c r="AC33" s="27">
        <f t="shared" ref="AC33" si="265">SQRT(SUMPRODUCT($F31:$F33,(G31:G33-R33)^2)/(SUM($F31:$F33)-1))*1.96</f>
        <v>3.1925401396094268E-2</v>
      </c>
      <c r="AD33" s="27">
        <f t="shared" ref="AD33" si="266">SQRT(SUMPRODUCT($F31:$F33,(H31:H33-S33)^2)/(SUM($F31:$F33)-1))*1.96</f>
        <v>1.2465981999991171E-2</v>
      </c>
      <c r="AE33" s="27">
        <f t="shared" ref="AE33" si="267">SQRT(SUMPRODUCT($F31:$F33,(I31:I33-T33)^2)/(SUM($F31:$F33)-1))*1.96</f>
        <v>5.4721311715901265E-3</v>
      </c>
      <c r="AF33" s="27">
        <f t="shared" ref="AF33" si="268">SQRT(SUMPRODUCT($F31:$F33,(J31:J33-U33)^2)/(SUM($F31:$F33)-1))*1.96</f>
        <v>7.4015827779222365E-3</v>
      </c>
      <c r="AG33" s="27">
        <f t="shared" ref="AG33" si="269">SQRT(SUMPRODUCT($F31:$F33,(K31:K33-V33)^2)/(SUM($F31:$F33)-1))*1.96</f>
        <v>1.2658124659561976E-2</v>
      </c>
      <c r="AH33" s="27">
        <f t="shared" ref="AH33" si="270">SQRT(SUMPRODUCT($F31:$F33,(L31:L33-W33)^2)/(SUM($F31:$F33)-1))*1.96</f>
        <v>3.8175915338305843E-3</v>
      </c>
      <c r="AI33" s="27">
        <f t="shared" ref="AI33" si="271">SQRT(SUMPRODUCT($F31:$F33,(M31:M33-X33)^2)/(SUM($F31:$F33)-1))*1.96</f>
        <v>4.4104311709949086E-3</v>
      </c>
      <c r="AJ33" s="27">
        <f t="shared" ref="AJ33" si="272">SQRT(SUMPRODUCT($F31:$F33,(N31:N33-Y33)^2)/(SUM($F31:$F33)-1))*1.96</f>
        <v>4.7248137235055832E-3</v>
      </c>
      <c r="AK33" s="27">
        <f t="shared" ref="AK33" si="273">SQRT(SUMPRODUCT($F31:$F33,(O31:O33-Z33)^2)/(SUM($F31:$F33)-1))*1.96</f>
        <v>6.302101795373027E-3</v>
      </c>
      <c r="AL33" s="27">
        <f t="shared" ref="AL33" si="274">SQRT(SUMPRODUCT($F31:$F33,(P31:P33-AA33)^2)/(SUM($F31:$F33)-1))*1.96</f>
        <v>1.9226575316233136E-2</v>
      </c>
      <c r="AM33" s="24">
        <f t="shared" ref="AM33" si="275">SQRT(SUMPRODUCT($F31:$F33,(Q31:Q33-AB33)^2)/(SUM($F31:$F33)-1))*1.96</f>
        <v>2.4430673373024504E-2</v>
      </c>
    </row>
    <row r="34" spans="1:39" x14ac:dyDescent="0.35">
      <c r="A34" s="2">
        <v>33</v>
      </c>
      <c r="B34" s="18" t="s">
        <v>20</v>
      </c>
      <c r="C34" s="3">
        <v>43935</v>
      </c>
      <c r="D34" s="3">
        <v>43956</v>
      </c>
      <c r="E34" s="14">
        <f t="shared" si="142"/>
        <v>43945.5</v>
      </c>
      <c r="F34" s="5">
        <v>1627</v>
      </c>
      <c r="G34" s="4">
        <v>0.221</v>
      </c>
      <c r="H34" s="4">
        <v>0.17899999999999999</v>
      </c>
      <c r="I34" s="4">
        <v>0.182</v>
      </c>
      <c r="J34" s="4">
        <v>0.122</v>
      </c>
      <c r="K34" s="4">
        <v>0.114</v>
      </c>
      <c r="L34" s="4">
        <v>7.6999999999999999E-2</v>
      </c>
      <c r="M34" s="4">
        <v>4.1000000000000002E-2</v>
      </c>
      <c r="N34" s="4">
        <v>3.6999999999999998E-2</v>
      </c>
      <c r="O34" s="4">
        <v>1.4999999999999999E-2</v>
      </c>
      <c r="P34" s="4">
        <f t="shared" si="253"/>
        <v>0.57499999999999996</v>
      </c>
      <c r="Q34" s="4">
        <f t="shared" si="254"/>
        <v>0.41299999999999998</v>
      </c>
      <c r="R34" s="28">
        <f>((G34*$F34)+(G33*$F33)+(G32*$F32))/($F34+$F33+$F32)</f>
        <v>0.2200443960826986</v>
      </c>
      <c r="S34" s="28">
        <f t="shared" ref="S34" si="276">((H34*$F34)+(H33*$F33)+(H32*$F32))/($F34+$F33+$F32)</f>
        <v>0.19006289445048968</v>
      </c>
      <c r="T34" s="28">
        <f t="shared" ref="T34" si="277">((I34*$F34)+(I33*$F33)+(I32*$F32))/($F34+$F33+$F32)</f>
        <v>0.17133144722524485</v>
      </c>
      <c r="U34" s="28">
        <f t="shared" ref="U34" si="278">((J34*$F34)+(J33*$F33)+(J32*$F32))/($F34+$F33+$F32)</f>
        <v>0.12539651795429818</v>
      </c>
      <c r="V34" s="28">
        <f t="shared" ref="V34" si="279">((K34*$F34)+(K33*$F33)+(K32*$F32))/($F34+$F33+$F32)</f>
        <v>0.10864396082698585</v>
      </c>
      <c r="W34" s="28">
        <f t="shared" ref="W34" si="280">((L34*$F34)+(L33*$F33)+(L32*$F32))/($F34+$F33+$F32)</f>
        <v>7.4791294885745374E-2</v>
      </c>
      <c r="X34" s="28">
        <f t="shared" ref="X34" si="281">((M34*$F34)+(M33*$F33)+(M32*$F32))/($F34+$F33+$F32)</f>
        <v>4.1104026115342765E-2</v>
      </c>
      <c r="Y34" s="28">
        <f t="shared" ref="Y34" si="282">((N34*$F34)+(N33*$F33)+(N32*$F32))/($F34+$F33+$F32)</f>
        <v>3.4895321001088137E-2</v>
      </c>
      <c r="Z34" s="28">
        <f t="shared" ref="Z34" si="283">((O34*$F34)+(O33*$F33)+(O32*$F32))/($F34+$F33+$F32)</f>
        <v>1.6603917301414577E-2</v>
      </c>
      <c r="AA34" s="16">
        <f t="shared" ref="AA34" si="284">((P34*$F34)+(P33*$F33)+(P32*$F32))/($F34+$F33+$F32)</f>
        <v>0.56998019586507065</v>
      </c>
      <c r="AB34" s="10">
        <f t="shared" ref="AB34" si="285">((Q34*$F34)+(Q33*$F33)+(Q32*$F32))/($F34+$F33+$F32)</f>
        <v>0.41289357997823722</v>
      </c>
      <c r="AC34" s="27">
        <f t="shared" ref="AC34" si="286">SQRT(SUMPRODUCT($F32:$F34,(G32:G34-R34)^2)/(SUM($F32:$F34)-1))*1.96</f>
        <v>2.8797970800067126E-2</v>
      </c>
      <c r="AD34" s="27">
        <f t="shared" ref="AD34" si="287">SQRT(SUMPRODUCT($F32:$F34,(H32:H34-S34)^2)/(SUM($F32:$F34)-1))*1.96</f>
        <v>1.9397165681519665E-2</v>
      </c>
      <c r="AE34" s="27">
        <f t="shared" ref="AE34" si="288">SQRT(SUMPRODUCT($F32:$F34,(I32:I34-T34)^2)/(SUM($F32:$F34)-1))*1.96</f>
        <v>1.6170907067035948E-2</v>
      </c>
      <c r="AF34" s="27">
        <f t="shared" ref="AF34" si="289">SQRT(SUMPRODUCT($F32:$F34,(J32:J34-U34)^2)/(SUM($F32:$F34)-1))*1.96</f>
        <v>5.4533465127048313E-3</v>
      </c>
      <c r="AG34" s="27">
        <f t="shared" ref="AG34" si="290">SQRT(SUMPRODUCT($F32:$F34,(K32:K34-V34)^2)/(SUM($F32:$F34)-1))*1.96</f>
        <v>1.4014678881075264E-2</v>
      </c>
      <c r="AH34" s="27">
        <f t="shared" ref="AH34" si="291">SQRT(SUMPRODUCT($F32:$F34,(L32:L34-W34)^2)/(SUM($F32:$F34)-1))*1.96</f>
        <v>3.2984768538463134E-3</v>
      </c>
      <c r="AI34" s="27">
        <f t="shared" ref="AI34" si="292">SQRT(SUMPRODUCT($F32:$F34,(M32:M34-X34)^2)/(SUM($F32:$F34)-1))*1.96</f>
        <v>1.5621535558871563E-3</v>
      </c>
      <c r="AJ34" s="27">
        <f t="shared" ref="AJ34" si="293">SQRT(SUMPRODUCT($F32:$F34,(N32:N34-Y34)^2)/(SUM($F32:$F34)-1))*1.96</f>
        <v>3.8431603058497188E-3</v>
      </c>
      <c r="AK34" s="27">
        <f t="shared" ref="AK34" si="294">SQRT(SUMPRODUCT($F32:$F34,(O32:O34-Z34)^2)/(SUM($F32:$F34)-1))*1.96</f>
        <v>5.2131046120306029E-3</v>
      </c>
      <c r="AL34" s="27">
        <f t="shared" ref="AL34" si="295">SQRT(SUMPRODUCT($F32:$F34,(P32:P34-AA34)^2)/(SUM($F32:$F34)-1))*1.96</f>
        <v>1.8590261609824819E-2</v>
      </c>
      <c r="AM34" s="24">
        <f t="shared" ref="AM34:AM35" si="296">SQRT(SUMPRODUCT($F32:$F34,(Q32:Q34-AB34)^2)/(SUM($F32:$F34)-1))*1.96</f>
        <v>2.2545721130360095E-2</v>
      </c>
    </row>
    <row r="35" spans="1:39" x14ac:dyDescent="0.35">
      <c r="A35" s="2">
        <v>34</v>
      </c>
      <c r="B35" s="18" t="s">
        <v>19</v>
      </c>
      <c r="C35" s="3">
        <v>43941</v>
      </c>
      <c r="D35" s="3">
        <v>43965</v>
      </c>
      <c r="E35" s="14">
        <f t="shared" si="142"/>
        <v>43953</v>
      </c>
      <c r="F35" s="5">
        <v>1660</v>
      </c>
      <c r="G35" s="4">
        <v>0.221</v>
      </c>
      <c r="H35" s="4">
        <v>0.18099999999999999</v>
      </c>
      <c r="I35" s="4">
        <v>0.17</v>
      </c>
      <c r="J35" s="4">
        <v>0.123</v>
      </c>
      <c r="K35" s="4">
        <v>0.112</v>
      </c>
      <c r="L35" s="4">
        <v>7.5999999999999998E-2</v>
      </c>
      <c r="M35" s="4">
        <v>4.2000000000000003E-2</v>
      </c>
      <c r="N35" s="4">
        <v>3.6999999999999998E-2</v>
      </c>
      <c r="O35" s="4">
        <v>1.9E-2</v>
      </c>
      <c r="P35" s="4">
        <f t="shared" si="253"/>
        <v>0.57399999999999995</v>
      </c>
      <c r="Q35" s="4">
        <f t="shared" si="254"/>
        <v>0.40699999999999997</v>
      </c>
      <c r="R35" s="28">
        <f>((G35*$F35)+(G34*$F34)+(G33*$F33))/($F35+$F34+$F33)</f>
        <v>0.22649426301853487</v>
      </c>
      <c r="S35" s="28">
        <f t="shared" ref="S35" si="297">((H35*$F35)+(H34*$F34)+(H33*$F33))/($F35+$F34+$F33)</f>
        <v>0.18220498676081198</v>
      </c>
      <c r="T35" s="28">
        <f t="shared" ref="T35" si="298">((I35*$F35)+(I34*$F34)+(I33*$F33))/($F35+$F34+$F33)</f>
        <v>0.17211032656663727</v>
      </c>
      <c r="U35" s="28">
        <f t="shared" ref="U35" si="299">((J35*$F35)+(J34*$F34)+(J33*$F33))/($F35+$F34+$F33)</f>
        <v>0.12428927625772286</v>
      </c>
      <c r="V35" s="28">
        <f t="shared" ref="V35" si="300">((K35*$F35)+(K34*$F34)+(K33*$F33))/($F35+$F34+$F33)</f>
        <v>0.10859730803177406</v>
      </c>
      <c r="W35" s="28">
        <f t="shared" ref="W35" si="301">((L35*$F35)+(L34*$F34)+(L33*$F33))/($F35+$F34+$F33)</f>
        <v>7.5534863195057367E-2</v>
      </c>
      <c r="X35" s="28">
        <f t="shared" ref="X35" si="302">((M35*$F35)+(M34*$F34)+(M33*$F33))/($F35+$F34+$F33)</f>
        <v>4.1091571050308924E-2</v>
      </c>
      <c r="Y35" s="28">
        <f t="shared" ref="Y35" si="303">((N35*$F35)+(N34*$F34)+(N33*$F33))/($F35+$F34+$F33)</f>
        <v>3.5626434245366288E-2</v>
      </c>
      <c r="Z35" s="28">
        <f t="shared" ref="Z35" si="304">((O35*$F35)+(O34*$F34)+(O33*$F33))/($F35+$F34+$F33)</f>
        <v>1.6190423654015886E-2</v>
      </c>
      <c r="AA35" s="16">
        <f t="shared" ref="AA35" si="305">((P35*$F35)+(P34*$F34)+(P33*$F33))/($F35+$F34+$F33)</f>
        <v>0.57600728155339798</v>
      </c>
      <c r="AB35" s="10">
        <f t="shared" ref="AB35" si="306">((Q35*$F35)+(Q34*$F34)+(Q33*$F33))/($F35+$F34+$F33)</f>
        <v>0.40613217122683137</v>
      </c>
      <c r="AC35" s="27">
        <f t="shared" ref="AC35" si="307">SQRT(SUMPRODUCT($F33:$F35,(G33:G35-R35)^2)/(SUM($F33:$F35)-1))*1.96</f>
        <v>1.7499619794596754E-2</v>
      </c>
      <c r="AD35" s="27">
        <f t="shared" ref="AD35" si="308">SQRT(SUMPRODUCT($F33:$F35,(H33:H35-S35)^2)/(SUM($F33:$F35)-1))*1.96</f>
        <v>7.18759799198749E-3</v>
      </c>
      <c r="AE35" s="27">
        <f t="shared" ref="AE35" si="309">SQRT(SUMPRODUCT($F33:$F35,(I33:I35-T35)^2)/(SUM($F33:$F35)-1))*1.96</f>
        <v>1.5782424794873153E-2</v>
      </c>
      <c r="AF35" s="27">
        <f t="shared" ref="AF35" si="310">SQRT(SUMPRODUCT($F33:$F35,(J33:J35-U35)^2)/(SUM($F33:$F35)-1))*1.96</f>
        <v>5.7439497480487513E-3</v>
      </c>
      <c r="AG35" s="27">
        <f t="shared" ref="AG35" si="311">SQRT(SUMPRODUCT($F33:$F35,(K33:K35-V35)^2)/(SUM($F33:$F35)-1))*1.96</f>
        <v>1.4090145434755895E-2</v>
      </c>
      <c r="AH35" s="27">
        <f t="shared" ref="AH35" si="312">SQRT(SUMPRODUCT($F33:$F35,(L33:L35-W35)^2)/(SUM($F33:$F35)-1))*1.96</f>
        <v>3.1698998919978262E-3</v>
      </c>
      <c r="AI35" s="27">
        <f t="shared" ref="AI35" si="313">SQRT(SUMPRODUCT($F33:$F35,(M33:M35-X35)^2)/(SUM($F33:$F35)-1))*1.96</f>
        <v>1.5590955656393758E-3</v>
      </c>
      <c r="AJ35" s="27">
        <f t="shared" ref="AJ35" si="314">SQRT(SUMPRODUCT($F33:$F35,(N33:N35-Y35)^2)/(SUM($F33:$F35)-1))*1.96</f>
        <v>4.3749049486491885E-3</v>
      </c>
      <c r="AK35" s="27">
        <f t="shared" ref="AK35" si="315">SQRT(SUMPRODUCT($F33:$F35,(O33:O35-Z35)^2)/(SUM($F33:$F35)-1))*1.96</f>
        <v>4.2578460041319335E-3</v>
      </c>
      <c r="AL35" s="27">
        <f t="shared" ref="AL35" si="316">SQRT(SUMPRODUCT($F33:$F35,(P33:P35-AA35)^2)/(SUM($F33:$F35)-1))*1.96</f>
        <v>4.8885675074394853E-3</v>
      </c>
      <c r="AM35" s="24">
        <f t="shared" si="296"/>
        <v>1.3209481349351548E-2</v>
      </c>
    </row>
    <row r="36" spans="1:39" x14ac:dyDescent="0.35">
      <c r="A36" s="2">
        <v>35</v>
      </c>
      <c r="B36" s="18" t="s">
        <v>20</v>
      </c>
      <c r="C36" s="3">
        <v>43962</v>
      </c>
      <c r="D36" s="3">
        <v>43984</v>
      </c>
      <c r="E36" s="14">
        <f t="shared" si="142"/>
        <v>43973</v>
      </c>
      <c r="F36" s="5">
        <v>1625</v>
      </c>
      <c r="G36" s="4">
        <v>0.23200000000000001</v>
      </c>
      <c r="H36" s="4">
        <v>0.18099999999999999</v>
      </c>
      <c r="I36" s="4">
        <v>0.17499999999999999</v>
      </c>
      <c r="J36" s="4">
        <v>0.107</v>
      </c>
      <c r="K36" s="4">
        <v>0.11899999999999999</v>
      </c>
      <c r="L36" s="4">
        <v>7.8E-2</v>
      </c>
      <c r="M36" s="4">
        <v>3.9E-2</v>
      </c>
      <c r="N36" s="4">
        <v>3.5000000000000003E-2</v>
      </c>
      <c r="O36" s="4">
        <v>2.3E-2</v>
      </c>
      <c r="P36" s="4">
        <f t="shared" si="253"/>
        <v>0.57500000000000007</v>
      </c>
      <c r="Q36" s="4">
        <f t="shared" si="254"/>
        <v>0.41400000000000003</v>
      </c>
      <c r="R36" s="28">
        <f>((G36*$F36)+(G35*$F35)+(G34*$F34))/($F36+$F35+$F34)</f>
        <v>0.22463904723127037</v>
      </c>
      <c r="S36" s="28">
        <f t="shared" ref="S36" si="317">((H36*$F36)+(H35*$F35)+(H34*$F34))/($F36+$F35+$F34)</f>
        <v>0.18033754071661237</v>
      </c>
      <c r="T36" s="28">
        <f t="shared" ref="T36" si="318">((I36*$F36)+(I35*$F35)+(I34*$F34))/($F36+$F35+$F34)</f>
        <v>0.1756288680781759</v>
      </c>
      <c r="U36" s="28">
        <f t="shared" ref="U36" si="319">((J36*$F36)+(J35*$F35)+(J34*$F34))/($F36+$F35+$F34)</f>
        <v>0.11737561074918566</v>
      </c>
      <c r="V36" s="28">
        <f t="shared" ref="V36" si="320">((K36*$F36)+(K35*$F35)+(K34*$F34))/($F36+$F35+$F34)</f>
        <v>0.11497821661237785</v>
      </c>
      <c r="W36" s="28">
        <f t="shared" ref="W36" si="321">((L36*$F36)+(L35*$F35)+(L34*$F34))/($F36+$F35+$F34)</f>
        <v>7.6992874592833868E-2</v>
      </c>
      <c r="X36" s="28">
        <f t="shared" ref="X36" si="322">((M36*$F36)+(M35*$F35)+(M34*$F34))/($F36+$F35+$F34)</f>
        <v>4.0676302931596096E-2</v>
      </c>
      <c r="Y36" s="28">
        <f t="shared" ref="Y36" si="323">((N36*$F36)+(N35*$F35)+(N34*$F34))/($F36+$F35+$F34)</f>
        <v>3.6338355048859933E-2</v>
      </c>
      <c r="Z36" s="28">
        <f t="shared" ref="Z36" si="324">((O36*$F36)+(O35*$F35)+(O34*$F34))/($F36+$F35+$F34)</f>
        <v>1.8998371335504884E-2</v>
      </c>
      <c r="AA36" s="16">
        <f t="shared" ref="AA36" si="325">((P36*$F36)+(P35*$F35)+(P34*$F34))/($F36+$F35+$F34)</f>
        <v>0.57466205211726384</v>
      </c>
      <c r="AB36" s="10">
        <f t="shared" ref="AB36" si="326">((Q36*$F36)+(Q35*$F35)+(Q34*$F34))/($F36+$F35+$F34)</f>
        <v>0.41130313517915307</v>
      </c>
      <c r="AC36" s="27">
        <f t="shared" ref="AC36" si="327">SQRT(SUMPRODUCT($F34:$F36,(G34:G36-R36)^2)/(SUM($F34:$F36)-1))*1.96</f>
        <v>1.0145212428824754E-2</v>
      </c>
      <c r="AD36" s="27">
        <f t="shared" ref="AD36" si="328">SQRT(SUMPRODUCT($F34:$F36,(H34:H36-S36)^2)/(SUM($F34:$F36)-1))*1.96</f>
        <v>1.8451572513381836E-3</v>
      </c>
      <c r="AE36" s="27">
        <f t="shared" ref="AE36" si="329">SQRT(SUMPRODUCT($F34:$F36,(I34:I36-T36)^2)/(SUM($F34:$F36)-1))*1.96</f>
        <v>9.6595233347329702E-3</v>
      </c>
      <c r="AF36" s="27">
        <f t="shared" ref="AF36" si="330">SQRT(SUMPRODUCT($F34:$F36,(J34:J36-U36)^2)/(SUM($F34:$F36)-1))*1.96</f>
        <v>1.4322611998146417E-2</v>
      </c>
      <c r="AG36" s="27">
        <f t="shared" ref="AG36" si="331">SQRT(SUMPRODUCT($F34:$F36,(K34:K36-V36)^2)/(SUM($F34:$F36)-1))*1.96</f>
        <v>5.7702646919024127E-3</v>
      </c>
      <c r="AH36" s="27">
        <f t="shared" ref="AH36" si="332">SQRT(SUMPRODUCT($F34:$F36,(L34:L36-W36)^2)/(SUM($F34:$F36)-1))*1.96</f>
        <v>1.6029585979680998E-3</v>
      </c>
      <c r="AI36" s="27">
        <f t="shared" ref="AI36" si="333">SQRT(SUMPRODUCT($F34:$F36,(M34:M36-X36)^2)/(SUM($F34:$F36)-1))*1.96</f>
        <v>2.4455074228980009E-3</v>
      </c>
      <c r="AJ36" s="27">
        <f t="shared" ref="AJ36" si="334">SQRT(SUMPRODUCT($F34:$F36,(N34:N36-Y36)^2)/(SUM($F34:$F36)-1))*1.96</f>
        <v>1.8445840779681309E-3</v>
      </c>
      <c r="AK36" s="27">
        <f t="shared" ref="AK36" si="335">SQRT(SUMPRODUCT($F34:$F36,(O34:O36-Z36)^2)/(SUM($F34:$F36)-1))*1.96</f>
        <v>6.3797889155456479E-3</v>
      </c>
      <c r="AL36" s="27">
        <f t="shared" ref="AL36" si="336">SQRT(SUMPRODUCT($F34:$F36,(P34:P36-AA36)^2)/(SUM($F34:$F36)-1))*1.96</f>
        <v>9.2719533459642036E-4</v>
      </c>
      <c r="AM36" s="24">
        <f t="shared" ref="AM36" si="337">SQRT(SUMPRODUCT($F34:$F36,(Q34:Q36-AB36)^2)/(SUM($F34:$F36)-1))*1.96</f>
        <v>6.0790196767119232E-3</v>
      </c>
    </row>
  </sheetData>
  <hyperlinks>
    <hyperlink ref="B3" r:id="rId1" xr:uid="{6A6E8A62-D1AD-4BB1-9EDF-8E065EEBB357}"/>
    <hyperlink ref="B4" r:id="rId2" xr:uid="{99F18A28-84B3-4D69-AFF0-D6668D3CFBF4}"/>
    <hyperlink ref="B5" r:id="rId3" xr:uid="{5876D958-B722-4EF4-A762-509D5EE61A39}"/>
    <hyperlink ref="B6" r:id="rId4" xr:uid="{6186FB45-7D3B-4979-90EC-EE3FD188D087}"/>
    <hyperlink ref="B7" r:id="rId5" xr:uid="{A6762ED6-D5D3-41A4-A20A-80EA673390F1}"/>
    <hyperlink ref="B8" r:id="rId6" xr:uid="{F7CE88AE-4A13-44E8-AAE6-11420D8309B7}"/>
    <hyperlink ref="B9" r:id="rId7" xr:uid="{2E407FC0-C8E3-4424-AAC5-48899C3B49EA}"/>
    <hyperlink ref="B10" r:id="rId8" xr:uid="{F7BFCBA3-7D1C-43D4-8D64-9D6D1184BFED}"/>
    <hyperlink ref="B11" r:id="rId9" xr:uid="{D00F1517-C443-4993-8938-A744BE789C31}"/>
    <hyperlink ref="B12" r:id="rId10" xr:uid="{823BD3A8-64F8-42C7-AB38-B705E05F7097}"/>
    <hyperlink ref="B13" r:id="rId11" xr:uid="{C1464B2D-6B46-4EF9-B5E7-E07F2722DD06}"/>
    <hyperlink ref="B14" r:id="rId12" xr:uid="{7FF982D8-9A7E-4818-B04A-BDCE64C1D908}"/>
    <hyperlink ref="B15" r:id="rId13" xr:uid="{626674CD-23F7-4BA5-BE20-FDB423E250AF}"/>
    <hyperlink ref="B16" r:id="rId14" xr:uid="{B8898A59-F742-43F9-90C4-E517EA2C52A8}"/>
    <hyperlink ref="B17" r:id="rId15" xr:uid="{EB5FCB49-5FDC-4FAA-8887-8140785C2263}"/>
    <hyperlink ref="B18" r:id="rId16" xr:uid="{6868A660-D248-49E4-811C-D69A4AB96BDA}"/>
    <hyperlink ref="B19" r:id="rId17" xr:uid="{4CE98B34-1F4E-4305-8B3F-39F007EA4FDA}"/>
    <hyperlink ref="B20" r:id="rId18" xr:uid="{F2E05840-D215-4C55-A2B7-80C9C9D8CB01}"/>
    <hyperlink ref="B21" r:id="rId19" xr:uid="{481A5B98-8646-464E-AA6C-B84FE201F2DF}"/>
    <hyperlink ref="B2" r:id="rId20" xr:uid="{AD162029-BCBE-4CA7-8252-6B8AD5ECA71D}"/>
    <hyperlink ref="B22" r:id="rId21" xr:uid="{E09597C8-25B6-407F-BC1C-1433FAA50D2D}"/>
    <hyperlink ref="B23" r:id="rId22" xr:uid="{87D1F215-7F06-4DAB-9A74-B9C3CA749FD8}"/>
    <hyperlink ref="B24" r:id="rId23" xr:uid="{AD1260EE-FDD8-4FD8-9949-D260ADFBCC68}"/>
    <hyperlink ref="B25" r:id="rId24" xr:uid="{C0B149CC-4DF9-4F38-A6DC-A67030CF43E1}"/>
    <hyperlink ref="B26" r:id="rId25" xr:uid="{49D461EB-3A5D-4FE7-8012-C3BD09D2AE2D}"/>
    <hyperlink ref="B27" r:id="rId26" xr:uid="{2405DCA2-5B98-45DC-8D4A-C365F1BB4F2D}"/>
    <hyperlink ref="B28" r:id="rId27" xr:uid="{C539C540-4B71-4BB2-96F7-BAE35F8C448B}"/>
    <hyperlink ref="B29" r:id="rId28" xr:uid="{9AC9120E-5FF1-47E4-9A40-BC6261BA44DB}"/>
    <hyperlink ref="B31" r:id="rId29" xr:uid="{4CADBAEA-DDD6-4381-805D-D9A44DC8911E}"/>
    <hyperlink ref="B30" r:id="rId30" xr:uid="{D08D62DA-67A8-4236-B316-A7E9D9A1ACED}"/>
    <hyperlink ref="B32" r:id="rId31" xr:uid="{F5A29E5E-8E42-4D7A-A306-EBF7359D116D}"/>
    <hyperlink ref="B33" r:id="rId32" xr:uid="{CA081374-760E-4B15-8B92-12F0A4C0AF8D}"/>
    <hyperlink ref="B34" r:id="rId33" xr:uid="{FE25FBAF-92F7-4D4F-97BE-942CF95229BF}"/>
    <hyperlink ref="B35" r:id="rId34" xr:uid="{397B9A1F-9364-4D8D-86BA-41AA11CADCAA}"/>
    <hyperlink ref="B36" r:id="rId35" xr:uid="{5BD0890F-80DE-4FD2-AFD8-7BF6914F7754}"/>
  </hyperlinks>
  <pageMargins left="0.7" right="0.7" top="0.75" bottom="0.75" header="0.3" footer="0.3"/>
  <pageSetup orientation="portrait" horizontalDpi="300" verticalDpi="3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2019-07-13T09:33:03Z</dcterms:created>
  <dcterms:modified xsi:type="dcterms:W3CDTF">2020-06-04T10:35:10Z</dcterms:modified>
</cp:coreProperties>
</file>