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ulu\OneDrive\Desktop\"/>
    </mc:Choice>
  </mc:AlternateContent>
  <xr:revisionPtr revIDLastSave="0" documentId="13_ncr:1_{A55C9FD6-40F1-40F2-873B-AB8F0C267719}" xr6:coauthVersionLast="47" xr6:coauthVersionMax="47" xr10:uidLastSave="{00000000-0000-0000-0000-000000000000}"/>
  <bookViews>
    <workbookView xWindow="45" yWindow="0" windowWidth="14805" windowHeight="15585" tabRatio="500" firstSheet="1" activeTab="3" xr2:uid="{00000000-000D-0000-FFFF-FFFF00000000}"/>
  </bookViews>
  <sheets>
    <sheet name="VLOOKUP" sheetId="1" r:id="rId1"/>
    <sheet name="HLOOKUP" sheetId="3" r:id="rId2"/>
    <sheet name="XLOOKUP" sheetId="4" r:id="rId3"/>
    <sheet name="INDEX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5" i="2" l="1" a="1"/>
  <c r="K15" i="2" s="1"/>
  <c r="K14" i="2"/>
  <c r="J19" i="2" s="1"/>
  <c r="K16" i="2"/>
  <c r="L45" i="4"/>
  <c r="J14" i="4"/>
  <c r="H19" i="4" s="1"/>
  <c r="G9" i="4"/>
  <c r="L21" i="3"/>
  <c r="L22" i="3" s="1"/>
  <c r="J14" i="1"/>
  <c r="G9" i="1"/>
  <c r="L43" i="4"/>
  <c r="H19" i="1"/>
  <c r="H20" i="1" s="1"/>
  <c r="H22" i="1" s="1"/>
  <c r="L19" i="3"/>
  <c r="L20" i="3"/>
  <c r="L44" i="4" l="1"/>
  <c r="L46" i="4" s="1"/>
  <c r="J20" i="2"/>
  <c r="J22" i="2" s="1"/>
  <c r="H20" i="4"/>
  <c r="H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<sst xmlns="http://schemas.openxmlformats.org/spreadsheetml/2006/main" count="161" uniqueCount="48">
  <si>
    <t>Type of Paper</t>
  </si>
  <si>
    <t>Package Size</t>
  </si>
  <si>
    <t>100 Sheets</t>
  </si>
  <si>
    <t>200 Sheets</t>
  </si>
  <si>
    <t>300 Sheets</t>
  </si>
  <si>
    <t>400 Sheets</t>
  </si>
  <si>
    <t>500 Sheets</t>
  </si>
  <si>
    <t>600 Sheets</t>
  </si>
  <si>
    <t>700 Sheets</t>
  </si>
  <si>
    <t>800 Sheets</t>
  </si>
  <si>
    <t>900 Sheets</t>
  </si>
  <si>
    <t>1000 Sheets</t>
  </si>
  <si>
    <t>Glossy</t>
  </si>
  <si>
    <t>Cardstock</t>
  </si>
  <si>
    <t>Premier</t>
  </si>
  <si>
    <t>Normal</t>
  </si>
  <si>
    <t>+</t>
  </si>
  <si>
    <t>Discount</t>
  </si>
  <si>
    <t>Customer Loyalty</t>
  </si>
  <si>
    <t>-</t>
  </si>
  <si>
    <t>Order Date</t>
  </si>
  <si>
    <t>Order Quantity</t>
  </si>
  <si>
    <t>Landscapers R Us</t>
  </si>
  <si>
    <t>Teeth, Teeth, Teeth Dentistry</t>
  </si>
  <si>
    <t>Schrute Farms</t>
  </si>
  <si>
    <t>Beauty Supply</t>
  </si>
  <si>
    <t>Good Guy Hardware</t>
  </si>
  <si>
    <t>Client</t>
  </si>
  <si>
    <t>Indiana University</t>
  </si>
  <si>
    <t>Kelley School of Business</t>
  </si>
  <si>
    <t>Outstanding Orders</t>
  </si>
  <si>
    <t>Prices</t>
  </si>
  <si>
    <t>Client:</t>
  </si>
  <si>
    <t>Order ID:</t>
  </si>
  <si>
    <t>0000001</t>
  </si>
  <si>
    <t>Order Date:</t>
  </si>
  <si>
    <t>Products:</t>
  </si>
  <si>
    <t>Paper Type:</t>
  </si>
  <si>
    <t>Package Size:</t>
  </si>
  <si>
    <t>Price:</t>
  </si>
  <si>
    <t>Quantity:</t>
  </si>
  <si>
    <t>Order Total:</t>
  </si>
  <si>
    <t>Subtotal:</t>
  </si>
  <si>
    <t>Tax:</t>
  </si>
  <si>
    <t>Discount:</t>
  </si>
  <si>
    <t>Receipt</t>
  </si>
  <si>
    <t>Bloomington Tutors</t>
  </si>
  <si>
    <t>Paper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</si>
</sst>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164" fontId="1" fillId="0" borderId="3" xfId="0" applyNumberFormat="1" applyFont="1" applyBorder="1"/>
    <xf numFmtId="0" fontId="2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1" fillId="0" borderId="15" xfId="0" applyNumberFormat="1" applyFont="1" applyBorder="1"/>
    <xf numFmtId="10" fontId="1" fillId="0" borderId="16" xfId="0" applyNumberFormat="1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9" fillId="4" borderId="22" xfId="0" applyFont="1" applyFill="1" applyBorder="1"/>
    <xf numFmtId="0" fontId="9" fillId="4" borderId="0" xfId="0" applyFont="1" applyFill="1"/>
    <xf numFmtId="0" fontId="9" fillId="4" borderId="13" xfId="0" applyFont="1" applyFill="1" applyBorder="1"/>
    <xf numFmtId="0" fontId="9" fillId="4" borderId="23" xfId="0" applyFont="1" applyFill="1" applyBorder="1"/>
    <xf numFmtId="0" fontId="9" fillId="4" borderId="24" xfId="0" applyFont="1" applyFill="1" applyBorder="1"/>
    <xf numFmtId="0" fontId="9" fillId="4" borderId="25" xfId="0" applyFont="1" applyFill="1" applyBorder="1"/>
    <xf numFmtId="0" fontId="10" fillId="4" borderId="22" xfId="0" applyFont="1" applyFill="1" applyBorder="1"/>
    <xf numFmtId="0" fontId="11" fillId="4" borderId="22" xfId="0" applyFont="1" applyFill="1" applyBorder="1"/>
    <xf numFmtId="0" fontId="9" fillId="4" borderId="3" xfId="0" applyFont="1" applyFill="1" applyBorder="1"/>
    <xf numFmtId="0" fontId="9" fillId="4" borderId="1" xfId="0" applyFont="1" applyFill="1" applyBorder="1"/>
    <xf numFmtId="0" fontId="9" fillId="4" borderId="8" xfId="0" applyFont="1" applyFill="1" applyBorder="1"/>
    <xf numFmtId="49" fontId="10" fillId="4" borderId="13" xfId="0" applyNumberFormat="1" applyFont="1" applyFill="1" applyBorder="1"/>
    <xf numFmtId="164" fontId="9" fillId="4" borderId="3" xfId="0" applyNumberFormat="1" applyFont="1" applyFill="1" applyBorder="1"/>
    <xf numFmtId="164" fontId="9" fillId="4" borderId="0" xfId="0" applyNumberFormat="1" applyFont="1" applyFill="1"/>
    <xf numFmtId="0" fontId="7" fillId="4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9" fillId="4" borderId="29" xfId="0" applyFont="1" applyFill="1" applyBorder="1"/>
    <xf numFmtId="0" fontId="9" fillId="4" borderId="30" xfId="0" applyFont="1" applyFill="1" applyBorder="1"/>
    <xf numFmtId="164" fontId="9" fillId="4" borderId="30" xfId="0" applyNumberFormat="1" applyFont="1" applyFill="1" applyBorder="1"/>
    <xf numFmtId="0" fontId="9" fillId="4" borderId="32" xfId="0" applyFont="1" applyFill="1" applyBorder="1"/>
    <xf numFmtId="0" fontId="9" fillId="4" borderId="33" xfId="0" applyFont="1" applyFill="1" applyBorder="1"/>
    <xf numFmtId="0" fontId="9" fillId="4" borderId="34" xfId="0" applyFont="1" applyFill="1" applyBorder="1"/>
    <xf numFmtId="10" fontId="9" fillId="4" borderId="0" xfId="0" applyNumberFormat="1" applyFont="1" applyFill="1"/>
    <xf numFmtId="164" fontId="12" fillId="4" borderId="36" xfId="0" applyNumberFormat="1" applyFont="1" applyFill="1" applyBorder="1"/>
    <xf numFmtId="0" fontId="12" fillId="4" borderId="35" xfId="0" applyFont="1" applyFill="1" applyBorder="1"/>
    <xf numFmtId="14" fontId="9" fillId="4" borderId="22" xfId="0" applyNumberFormat="1" applyFont="1" applyFill="1" applyBorder="1" applyAlignment="1">
      <alignment horizontal="center"/>
    </xf>
    <xf numFmtId="0" fontId="9" fillId="4" borderId="31" xfId="0" applyFont="1" applyFill="1" applyBorder="1"/>
    <xf numFmtId="14" fontId="9" fillId="5" borderId="22" xfId="0" applyNumberFormat="1" applyFont="1" applyFill="1" applyBorder="1" applyAlignment="1">
      <alignment horizontal="center"/>
    </xf>
    <xf numFmtId="0" fontId="9" fillId="5" borderId="31" xfId="0" applyFont="1" applyFill="1" applyBorder="1"/>
    <xf numFmtId="10" fontId="9" fillId="5" borderId="0" xfId="0" applyNumberFormat="1" applyFont="1" applyFill="1"/>
    <xf numFmtId="164" fontId="9" fillId="5" borderId="30" xfId="0" applyNumberFormat="1" applyFont="1" applyFill="1" applyBorder="1"/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zoomScale="70" zoomScaleNormal="70" workbookViewId="0">
      <selection activeCell="F28" sqref="F28"/>
    </sheetView>
  </sheetViews>
  <sheetFormatPr defaultColWidth="10.625" defaultRowHeight="15.75" x14ac:dyDescent="0.25"/>
  <cols>
    <col min="1" max="1" width="6.375" customWidth="1"/>
    <col min="2" max="2" width="29" bestFit="1" customWidth="1"/>
    <col min="3" max="3" width="19.5" bestFit="1" customWidth="1"/>
    <col min="4" max="4" width="20" bestFit="1" customWidth="1"/>
    <col min="5" max="5" width="17.625" customWidth="1"/>
    <col min="6" max="6" width="8.875" customWidth="1"/>
    <col min="7" max="7" width="20.625" customWidth="1"/>
    <col min="8" max="8" width="16.125" bestFit="1" customWidth="1"/>
    <col min="9" max="9" width="16.5" customWidth="1"/>
    <col min="10" max="10" width="20.625" customWidth="1"/>
    <col min="11" max="11" width="24" customWidth="1"/>
    <col min="12" max="12" width="22.125" bestFit="1" customWidth="1"/>
    <col min="13" max="13" width="15.5" bestFit="1" customWidth="1"/>
  </cols>
  <sheetData>
    <row r="1" spans="1:15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3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.5" thickBot="1" x14ac:dyDescent="0.35">
      <c r="B4" s="17"/>
      <c r="C4" s="17"/>
      <c r="D4" s="17"/>
      <c r="E4" s="17"/>
    </row>
    <row r="5" spans="1:15" ht="21" x14ac:dyDescent="0.35">
      <c r="B5" s="24" t="s">
        <v>27</v>
      </c>
      <c r="C5" s="25" t="s">
        <v>21</v>
      </c>
      <c r="D5" s="45" t="s">
        <v>18</v>
      </c>
      <c r="E5" s="26" t="s">
        <v>20</v>
      </c>
      <c r="G5" s="28" t="s">
        <v>32</v>
      </c>
      <c r="H5" s="29"/>
      <c r="I5" s="29"/>
      <c r="J5" s="30" t="s">
        <v>33</v>
      </c>
    </row>
    <row r="6" spans="1:15" ht="18.75" x14ac:dyDescent="0.3">
      <c r="B6" s="18" t="s">
        <v>22</v>
      </c>
      <c r="C6" s="20">
        <v>10</v>
      </c>
      <c r="D6" s="46">
        <v>20</v>
      </c>
      <c r="E6" s="22">
        <v>42750</v>
      </c>
      <c r="G6" s="37" t="s">
        <v>46</v>
      </c>
      <c r="H6" s="32"/>
      <c r="I6" s="32"/>
      <c r="J6" s="42" t="s">
        <v>34</v>
      </c>
    </row>
    <row r="7" spans="1:15" ht="18.75" x14ac:dyDescent="0.3">
      <c r="B7" s="18" t="s">
        <v>23</v>
      </c>
      <c r="C7" s="20">
        <v>12</v>
      </c>
      <c r="D7" s="46">
        <v>52</v>
      </c>
      <c r="E7" s="22">
        <v>42734</v>
      </c>
      <c r="G7" s="31"/>
      <c r="H7" s="32"/>
      <c r="I7" s="32"/>
      <c r="J7" s="33"/>
    </row>
    <row r="8" spans="1:15" ht="21" x14ac:dyDescent="0.35">
      <c r="B8" s="18" t="s">
        <v>24</v>
      </c>
      <c r="C8" s="20">
        <v>4</v>
      </c>
      <c r="D8" s="46">
        <v>12</v>
      </c>
      <c r="E8" s="22">
        <v>42755</v>
      </c>
      <c r="G8" s="38" t="s">
        <v>35</v>
      </c>
      <c r="H8" s="32"/>
      <c r="I8" s="32"/>
      <c r="J8" s="33"/>
    </row>
    <row r="9" spans="1:15" ht="18.75" x14ac:dyDescent="0.3">
      <c r="B9" s="18" t="s">
        <v>25</v>
      </c>
      <c r="C9" s="20">
        <v>6</v>
      </c>
      <c r="D9" s="46">
        <v>33</v>
      </c>
      <c r="E9" s="22">
        <v>42780</v>
      </c>
      <c r="G9" s="59">
        <f>VLOOKUP(G6,B5:E13,4,)</f>
        <v>42765</v>
      </c>
      <c r="H9" s="32"/>
      <c r="I9" s="32"/>
      <c r="J9" s="33"/>
    </row>
    <row r="10" spans="1:15" ht="18.75" x14ac:dyDescent="0.3">
      <c r="B10" s="18" t="s">
        <v>26</v>
      </c>
      <c r="C10" s="20">
        <v>8</v>
      </c>
      <c r="D10" s="46">
        <v>110</v>
      </c>
      <c r="E10" s="22">
        <v>42768</v>
      </c>
      <c r="G10" s="31"/>
      <c r="H10" s="32"/>
      <c r="I10" s="32"/>
      <c r="J10" s="33"/>
    </row>
    <row r="11" spans="1:15" ht="18.75" x14ac:dyDescent="0.3">
      <c r="B11" s="18" t="s">
        <v>28</v>
      </c>
      <c r="C11" s="20">
        <v>100</v>
      </c>
      <c r="D11" s="46">
        <v>340</v>
      </c>
      <c r="E11" s="22">
        <v>42744</v>
      </c>
      <c r="G11" s="31"/>
      <c r="H11" s="32"/>
      <c r="I11" s="32"/>
      <c r="J11" s="33"/>
    </row>
    <row r="12" spans="1:15" ht="21.75" thickBot="1" x14ac:dyDescent="0.4">
      <c r="B12" s="18" t="s">
        <v>46</v>
      </c>
      <c r="C12" s="20">
        <v>20</v>
      </c>
      <c r="D12" s="46">
        <v>506</v>
      </c>
      <c r="E12" s="22">
        <v>42765</v>
      </c>
      <c r="G12" s="38" t="s">
        <v>36</v>
      </c>
      <c r="H12" s="32"/>
      <c r="I12" s="32"/>
      <c r="J12" s="33"/>
    </row>
    <row r="13" spans="1:15" ht="19.5" thickBot="1" x14ac:dyDescent="0.35">
      <c r="B13" s="19" t="s">
        <v>29</v>
      </c>
      <c r="C13" s="21">
        <v>40</v>
      </c>
      <c r="D13" s="47">
        <v>418</v>
      </c>
      <c r="E13" s="23">
        <v>42745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5">
      <c r="G14" s="48" t="s">
        <v>14</v>
      </c>
      <c r="H14" s="49" t="s">
        <v>6</v>
      </c>
      <c r="I14" s="50">
        <v>18</v>
      </c>
      <c r="J14" s="60">
        <f>VLOOKUP(G6,B5:E13,2,FALSE)</f>
        <v>20</v>
      </c>
    </row>
    <row r="15" spans="1:15" x14ac:dyDescent="0.25">
      <c r="G15" s="40"/>
      <c r="H15" s="39"/>
      <c r="I15" s="43"/>
      <c r="J15" s="41"/>
    </row>
    <row r="16" spans="1:15" x14ac:dyDescent="0.25">
      <c r="G16" s="40"/>
      <c r="H16" s="39"/>
      <c r="I16" s="43"/>
      <c r="J16" s="41"/>
    </row>
    <row r="17" spans="7:10" x14ac:dyDescent="0.25">
      <c r="G17" s="31"/>
      <c r="H17" s="32"/>
      <c r="I17" s="44"/>
      <c r="J17" s="33"/>
    </row>
    <row r="18" spans="7:10" ht="21" x14ac:dyDescent="0.35">
      <c r="G18" s="38" t="s">
        <v>41</v>
      </c>
      <c r="H18" s="32"/>
      <c r="I18" s="44"/>
      <c r="J18" s="33"/>
    </row>
    <row r="19" spans="7:10" x14ac:dyDescent="0.25">
      <c r="G19" s="31" t="s">
        <v>42</v>
      </c>
      <c r="H19" s="44">
        <f>I14*J14</f>
        <v>360</v>
      </c>
      <c r="I19" s="32"/>
      <c r="J19" s="33"/>
    </row>
    <row r="20" spans="7:10" ht="14.1" customHeight="1" x14ac:dyDescent="0.25">
      <c r="G20" s="31" t="s">
        <v>43</v>
      </c>
      <c r="H20" s="44">
        <f>H19*0.07</f>
        <v>25.200000000000003</v>
      </c>
      <c r="I20" s="32"/>
      <c r="J20" s="33"/>
    </row>
    <row r="21" spans="7:10" x14ac:dyDescent="0.25">
      <c r="G21" s="31" t="s">
        <v>44</v>
      </c>
      <c r="H21" s="54">
        <v>0.3</v>
      </c>
      <c r="I21" s="32"/>
      <c r="J21" s="33"/>
    </row>
    <row r="22" spans="7:10" x14ac:dyDescent="0.25">
      <c r="G22" s="56" t="s">
        <v>41</v>
      </c>
      <c r="H22" s="55">
        <f>H19-(H19*H21)+H20</f>
        <v>277.2</v>
      </c>
      <c r="I22" s="32"/>
      <c r="J22" s="33"/>
    </row>
    <row r="23" spans="7:10" ht="16.5" thickBot="1" x14ac:dyDescent="0.3">
      <c r="G23" s="34"/>
      <c r="H23" s="35"/>
      <c r="I23" s="35"/>
      <c r="J23" s="36"/>
    </row>
  </sheetData>
  <mergeCells count="3">
    <mergeCell ref="B3:E3"/>
    <mergeCell ref="A1:J1"/>
    <mergeCell ref="G3:J3"/>
  </mergeCells>
  <dataValidations count="1">
    <dataValidation type="list" allowBlank="1" showInputMessage="1" showErrorMessage="1" sqref="G6" xr:uid="{00000000-0002-0000-0000-000000000000}">
      <formula1>$B$6:$B$13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zoomScale="70" zoomScaleNormal="70" workbookViewId="0">
      <selection activeCell="L22" sqref="L22"/>
    </sheetView>
  </sheetViews>
  <sheetFormatPr defaultColWidth="10.625" defaultRowHeight="15.75" x14ac:dyDescent="0.25"/>
  <cols>
    <col min="1" max="1" width="4" customWidth="1"/>
    <col min="2" max="2" width="20.875" bestFit="1" customWidth="1"/>
    <col min="10" max="10" width="6" customWidth="1"/>
    <col min="11" max="11" width="23.625" customWidth="1"/>
    <col min="12" max="12" width="18.375" customWidth="1"/>
    <col min="13" max="13" width="10.625" customWidth="1"/>
    <col min="14" max="14" width="20.875" customWidth="1"/>
  </cols>
  <sheetData>
    <row r="1" spans="1:14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3" spans="1:14" ht="21" x14ac:dyDescent="0.35">
      <c r="C3" s="63" t="s">
        <v>18</v>
      </c>
      <c r="D3" s="63"/>
      <c r="E3" s="63"/>
      <c r="F3" s="63"/>
      <c r="G3" s="63"/>
      <c r="H3" s="63"/>
      <c r="K3" s="63" t="s">
        <v>45</v>
      </c>
      <c r="L3" s="63"/>
      <c r="M3" s="63"/>
      <c r="N3" s="63"/>
    </row>
    <row r="4" spans="1:14" ht="19.5" thickBot="1" x14ac:dyDescent="0.35">
      <c r="B4" s="1"/>
      <c r="C4" s="1"/>
      <c r="D4" s="1"/>
      <c r="E4" s="1"/>
      <c r="F4" s="1"/>
      <c r="G4" s="1"/>
      <c r="H4" s="1"/>
      <c r="I4" s="1"/>
      <c r="J4" s="1"/>
    </row>
    <row r="5" spans="1:14" ht="21" x14ac:dyDescent="0.35">
      <c r="B5" s="65" t="s">
        <v>18</v>
      </c>
      <c r="C5" s="11">
        <v>0</v>
      </c>
      <c r="D5" s="11">
        <v>11</v>
      </c>
      <c r="E5" s="11">
        <v>31</v>
      </c>
      <c r="F5" s="11">
        <v>51</v>
      </c>
      <c r="G5" s="11">
        <v>100</v>
      </c>
      <c r="H5" s="11">
        <v>200</v>
      </c>
      <c r="I5" s="12">
        <v>500</v>
      </c>
      <c r="J5" s="1"/>
      <c r="K5" s="28" t="s">
        <v>32</v>
      </c>
      <c r="L5" s="29"/>
      <c r="M5" s="29"/>
      <c r="N5" s="30" t="s">
        <v>33</v>
      </c>
    </row>
    <row r="6" spans="1:14" ht="18.75" x14ac:dyDescent="0.3">
      <c r="B6" s="66"/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13" t="s">
        <v>16</v>
      </c>
      <c r="J6" s="1"/>
      <c r="K6" s="37" t="s">
        <v>46</v>
      </c>
      <c r="L6" s="32"/>
      <c r="M6" s="32"/>
      <c r="N6" s="42" t="s">
        <v>34</v>
      </c>
    </row>
    <row r="7" spans="1:14" ht="18.75" x14ac:dyDescent="0.3">
      <c r="B7" s="67"/>
      <c r="C7" s="10">
        <v>10</v>
      </c>
      <c r="D7" s="10">
        <v>30</v>
      </c>
      <c r="E7" s="10">
        <v>50</v>
      </c>
      <c r="F7" s="10">
        <v>100</v>
      </c>
      <c r="G7" s="10">
        <v>200</v>
      </c>
      <c r="H7" s="10">
        <v>500</v>
      </c>
      <c r="I7" s="14"/>
      <c r="J7" s="1"/>
      <c r="K7" s="31"/>
      <c r="L7" s="32"/>
      <c r="M7" s="32"/>
      <c r="N7" s="33"/>
    </row>
    <row r="8" spans="1:14" ht="32.1" customHeight="1" thickBot="1" x14ac:dyDescent="0.4">
      <c r="B8" s="27" t="s">
        <v>17</v>
      </c>
      <c r="C8" s="15">
        <v>0</v>
      </c>
      <c r="D8" s="15">
        <v>0.05</v>
      </c>
      <c r="E8" s="15">
        <v>0.1</v>
      </c>
      <c r="F8" s="15">
        <v>0.15</v>
      </c>
      <c r="G8" s="15">
        <v>0.2</v>
      </c>
      <c r="H8" s="15">
        <v>0.25</v>
      </c>
      <c r="I8" s="16">
        <v>0.3</v>
      </c>
      <c r="J8" s="1"/>
      <c r="K8" s="38" t="s">
        <v>35</v>
      </c>
      <c r="L8" s="32"/>
      <c r="M8" s="32"/>
      <c r="N8" s="33"/>
    </row>
    <row r="9" spans="1:14" x14ac:dyDescent="0.25">
      <c r="K9" s="57">
        <v>42765</v>
      </c>
      <c r="L9" s="32"/>
      <c r="M9" s="32"/>
      <c r="N9" s="33"/>
    </row>
    <row r="10" spans="1:14" x14ac:dyDescent="0.25">
      <c r="K10" s="31"/>
      <c r="L10" s="32"/>
      <c r="M10" s="32"/>
      <c r="N10" s="33"/>
    </row>
    <row r="11" spans="1:14" x14ac:dyDescent="0.25">
      <c r="K11" s="31"/>
      <c r="L11" s="32"/>
      <c r="M11" s="32"/>
      <c r="N11" s="33"/>
    </row>
    <row r="12" spans="1:14" ht="21.75" thickBot="1" x14ac:dyDescent="0.4">
      <c r="K12" s="38" t="s">
        <v>36</v>
      </c>
      <c r="L12" s="32"/>
      <c r="M12" s="32"/>
      <c r="N12" s="33"/>
    </row>
    <row r="13" spans="1:14" ht="16.5" thickBot="1" x14ac:dyDescent="0.3">
      <c r="K13" s="51" t="s">
        <v>37</v>
      </c>
      <c r="L13" s="52" t="s">
        <v>38</v>
      </c>
      <c r="M13" s="52" t="s">
        <v>39</v>
      </c>
      <c r="N13" s="53" t="s">
        <v>40</v>
      </c>
    </row>
    <row r="14" spans="1:14" x14ac:dyDescent="0.25">
      <c r="K14" s="48" t="s">
        <v>14</v>
      </c>
      <c r="L14" s="49" t="s">
        <v>6</v>
      </c>
      <c r="M14" s="50">
        <v>18</v>
      </c>
      <c r="N14" s="58">
        <v>20</v>
      </c>
    </row>
    <row r="15" spans="1:14" x14ac:dyDescent="0.25">
      <c r="K15" s="40"/>
      <c r="L15" s="39"/>
      <c r="M15" s="43"/>
      <c r="N15" s="41"/>
    </row>
    <row r="16" spans="1:14" x14ac:dyDescent="0.25">
      <c r="K16" s="40"/>
      <c r="L16" s="39"/>
      <c r="M16" s="43"/>
      <c r="N16" s="41"/>
    </row>
    <row r="17" spans="11:14" x14ac:dyDescent="0.25">
      <c r="K17" s="31"/>
      <c r="L17" s="32"/>
      <c r="M17" s="44"/>
      <c r="N17" s="33"/>
    </row>
    <row r="18" spans="11:14" ht="21" x14ac:dyDescent="0.35">
      <c r="K18" s="38" t="s">
        <v>41</v>
      </c>
      <c r="L18" s="32"/>
      <c r="M18" s="44"/>
      <c r="N18" s="33"/>
    </row>
    <row r="19" spans="11:14" x14ac:dyDescent="0.25">
      <c r="K19" s="31" t="s">
        <v>42</v>
      </c>
      <c r="L19" s="44">
        <f>M14*N14</f>
        <v>360</v>
      </c>
      <c r="M19" s="32"/>
      <c r="N19" s="33"/>
    </row>
    <row r="20" spans="11:14" x14ac:dyDescent="0.25">
      <c r="K20" s="31" t="s">
        <v>43</v>
      </c>
      <c r="L20" s="44">
        <f>L19*0.07</f>
        <v>25.200000000000003</v>
      </c>
      <c r="M20" s="32"/>
      <c r="N20" s="33"/>
    </row>
    <row r="21" spans="11:14" x14ac:dyDescent="0.25">
      <c r="K21" s="31" t="s">
        <v>44</v>
      </c>
      <c r="L21" s="61">
        <f>HLOOKUP(VLOOKUP(HLOOKUP!K6,VLOOKUP!B5:E13,3,FALSE),B5:I8,4,TRUE)</f>
        <v>0.3</v>
      </c>
      <c r="M21" s="32"/>
      <c r="N21" s="33"/>
    </row>
    <row r="22" spans="11:14" x14ac:dyDescent="0.25">
      <c r="K22" s="56" t="s">
        <v>41</v>
      </c>
      <c r="L22" s="55">
        <f>L19-(L19*L21)+L20</f>
        <v>277.2</v>
      </c>
      <c r="M22" s="32"/>
      <c r="N22" s="33"/>
    </row>
    <row r="23" spans="11:14" ht="16.5" thickBot="1" x14ac:dyDescent="0.3">
      <c r="K23" s="34"/>
      <c r="L23" s="35"/>
      <c r="M23" s="35"/>
      <c r="N23" s="36"/>
    </row>
  </sheetData>
  <mergeCells count="4">
    <mergeCell ref="B5:B7"/>
    <mergeCell ref="C3:H3"/>
    <mergeCell ref="K3:N3"/>
    <mergeCell ref="A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VLOOKUP!$B$6:$B$13</xm:f>
          </x14:formula1>
          <xm:sqref>K6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DF6B-9B8E-4301-85B4-6C9C2FB29E0B}">
  <dimension ref="A1:O47"/>
  <sheetViews>
    <sheetView topLeftCell="E7" zoomScale="67" workbookViewId="0">
      <selection activeCell="L46" sqref="L46"/>
    </sheetView>
  </sheetViews>
  <sheetFormatPr defaultColWidth="10.625" defaultRowHeight="15.75" x14ac:dyDescent="0.25"/>
  <cols>
    <col min="1" max="1" width="6.375" customWidth="1"/>
    <col min="2" max="2" width="16.875" customWidth="1"/>
    <col min="3" max="3" width="19.5" bestFit="1" customWidth="1"/>
    <col min="4" max="4" width="20" bestFit="1" customWidth="1"/>
    <col min="5" max="5" width="30.625" customWidth="1"/>
    <col min="6" max="6" width="8.875" customWidth="1"/>
    <col min="7" max="7" width="20.625" customWidth="1"/>
    <col min="8" max="8" width="16.125" bestFit="1" customWidth="1"/>
    <col min="9" max="9" width="16.5" customWidth="1"/>
    <col min="10" max="10" width="20.625" customWidth="1"/>
    <col min="11" max="11" width="24" customWidth="1"/>
    <col min="12" max="12" width="22.125" bestFit="1" customWidth="1"/>
    <col min="13" max="13" width="15.5" bestFit="1" customWidth="1"/>
  </cols>
  <sheetData>
    <row r="1" spans="1:15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3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.5" thickBot="1" x14ac:dyDescent="0.35">
      <c r="B4" s="17"/>
      <c r="C4" s="17"/>
      <c r="D4" s="17"/>
      <c r="E4" s="17"/>
    </row>
    <row r="5" spans="1:15" ht="21" x14ac:dyDescent="0.35">
      <c r="B5" s="25" t="s">
        <v>21</v>
      </c>
      <c r="C5" s="45" t="s">
        <v>18</v>
      </c>
      <c r="D5" s="26" t="s">
        <v>20</v>
      </c>
      <c r="E5" s="24" t="s">
        <v>27</v>
      </c>
      <c r="G5" s="28" t="s">
        <v>32</v>
      </c>
      <c r="H5" s="29"/>
      <c r="I5" s="29"/>
      <c r="J5" s="30" t="s">
        <v>33</v>
      </c>
    </row>
    <row r="6" spans="1:15" ht="18.75" x14ac:dyDescent="0.3">
      <c r="B6" s="20">
        <v>10</v>
      </c>
      <c r="C6" s="46">
        <v>20</v>
      </c>
      <c r="D6" s="22">
        <v>42750</v>
      </c>
      <c r="E6" s="18" t="s">
        <v>22</v>
      </c>
      <c r="G6" s="37" t="s">
        <v>46</v>
      </c>
      <c r="H6" s="32"/>
      <c r="I6" s="32"/>
      <c r="J6" s="42" t="s">
        <v>34</v>
      </c>
    </row>
    <row r="7" spans="1:15" ht="18.75" x14ac:dyDescent="0.3">
      <c r="B7" s="20">
        <v>12</v>
      </c>
      <c r="C7" s="46">
        <v>52</v>
      </c>
      <c r="D7" s="22">
        <v>42734</v>
      </c>
      <c r="E7" s="18" t="s">
        <v>23</v>
      </c>
      <c r="G7" s="31"/>
      <c r="H7" s="32"/>
      <c r="I7" s="32"/>
      <c r="J7" s="33"/>
    </row>
    <row r="8" spans="1:15" ht="21" x14ac:dyDescent="0.35">
      <c r="B8" s="20">
        <v>4</v>
      </c>
      <c r="C8" s="46">
        <v>12</v>
      </c>
      <c r="D8" s="22">
        <v>42755</v>
      </c>
      <c r="E8" s="18" t="s">
        <v>24</v>
      </c>
      <c r="G8" s="38" t="s">
        <v>35</v>
      </c>
      <c r="H8" s="32"/>
      <c r="I8" s="32"/>
      <c r="J8" s="33"/>
    </row>
    <row r="9" spans="1:15" ht="18.75" x14ac:dyDescent="0.3">
      <c r="B9" s="20">
        <v>6</v>
      </c>
      <c r="C9" s="46">
        <v>33</v>
      </c>
      <c r="D9" s="22">
        <v>42780</v>
      </c>
      <c r="E9" s="18" t="s">
        <v>25</v>
      </c>
      <c r="G9" s="59">
        <f>_xlfn.XLOOKUP(G6,E6:E13,D6:D13)</f>
        <v>42765</v>
      </c>
      <c r="H9" s="32"/>
      <c r="I9" s="32"/>
      <c r="J9" s="33"/>
    </row>
    <row r="10" spans="1:15" ht="18.75" x14ac:dyDescent="0.3">
      <c r="B10" s="20">
        <v>8</v>
      </c>
      <c r="C10" s="46">
        <v>110</v>
      </c>
      <c r="D10" s="22">
        <v>42768</v>
      </c>
      <c r="E10" s="18" t="s">
        <v>26</v>
      </c>
      <c r="G10" s="31"/>
      <c r="H10" s="32"/>
      <c r="I10" s="32"/>
      <c r="J10" s="33"/>
    </row>
    <row r="11" spans="1:15" ht="18.75" x14ac:dyDescent="0.3">
      <c r="B11" s="20">
        <v>100</v>
      </c>
      <c r="C11" s="46">
        <v>340</v>
      </c>
      <c r="D11" s="22">
        <v>42744</v>
      </c>
      <c r="E11" s="18" t="s">
        <v>28</v>
      </c>
      <c r="G11" s="31"/>
      <c r="H11" s="32"/>
      <c r="I11" s="32"/>
      <c r="J11" s="33"/>
    </row>
    <row r="12" spans="1:15" ht="21.75" thickBot="1" x14ac:dyDescent="0.4">
      <c r="B12" s="20">
        <v>20</v>
      </c>
      <c r="C12" s="46">
        <v>506</v>
      </c>
      <c r="D12" s="22">
        <v>42765</v>
      </c>
      <c r="E12" s="18" t="s">
        <v>46</v>
      </c>
      <c r="G12" s="38" t="s">
        <v>36</v>
      </c>
      <c r="H12" s="32"/>
      <c r="I12" s="32"/>
      <c r="J12" s="33"/>
    </row>
    <row r="13" spans="1:15" ht="19.5" thickBot="1" x14ac:dyDescent="0.35">
      <c r="B13" s="21">
        <v>40</v>
      </c>
      <c r="C13" s="47">
        <v>418</v>
      </c>
      <c r="D13" s="23">
        <v>42745</v>
      </c>
      <c r="E13" s="19" t="s">
        <v>29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5">
      <c r="G14" s="48" t="s">
        <v>14</v>
      </c>
      <c r="H14" s="49" t="s">
        <v>6</v>
      </c>
      <c r="I14" s="50">
        <v>18</v>
      </c>
      <c r="J14" s="60">
        <f>_xlfn.XLOOKUP(G6,E6:E13,B6:B13)</f>
        <v>20</v>
      </c>
    </row>
    <row r="15" spans="1:15" x14ac:dyDescent="0.25">
      <c r="G15" s="40"/>
      <c r="H15" s="39"/>
      <c r="I15" s="43"/>
      <c r="J15" s="41"/>
    </row>
    <row r="16" spans="1:15" x14ac:dyDescent="0.25">
      <c r="G16" s="40"/>
      <c r="H16" s="39"/>
      <c r="I16" s="43"/>
      <c r="J16" s="41"/>
    </row>
    <row r="17" spans="2:14" x14ac:dyDescent="0.25">
      <c r="G17" s="31"/>
      <c r="H17" s="32"/>
      <c r="I17" s="44"/>
      <c r="J17" s="33"/>
    </row>
    <row r="18" spans="2:14" ht="21" x14ac:dyDescent="0.35">
      <c r="G18" s="38" t="s">
        <v>41</v>
      </c>
      <c r="H18" s="32"/>
      <c r="I18" s="44"/>
      <c r="J18" s="33"/>
    </row>
    <row r="19" spans="2:14" x14ac:dyDescent="0.25">
      <c r="G19" s="31" t="s">
        <v>42</v>
      </c>
      <c r="H19" s="44">
        <f>I14*J14</f>
        <v>360</v>
      </c>
      <c r="I19" s="32"/>
      <c r="J19" s="33"/>
    </row>
    <row r="20" spans="2:14" ht="14.1" customHeight="1" x14ac:dyDescent="0.25">
      <c r="G20" s="31" t="s">
        <v>43</v>
      </c>
      <c r="H20" s="44">
        <f>H19*0.07</f>
        <v>25.200000000000003</v>
      </c>
      <c r="I20" s="32"/>
      <c r="J20" s="33"/>
    </row>
    <row r="21" spans="2:14" x14ac:dyDescent="0.25">
      <c r="G21" s="31" t="s">
        <v>44</v>
      </c>
      <c r="H21" s="54">
        <v>0.3</v>
      </c>
      <c r="I21" s="32"/>
      <c r="J21" s="33"/>
    </row>
    <row r="22" spans="2:14" x14ac:dyDescent="0.25">
      <c r="G22" s="56" t="s">
        <v>41</v>
      </c>
      <c r="H22" s="55">
        <f>H19-(H19*H21)+H20</f>
        <v>277.2</v>
      </c>
      <c r="I22" s="32"/>
      <c r="J22" s="33"/>
    </row>
    <row r="23" spans="2:14" ht="16.5" thickBot="1" x14ac:dyDescent="0.3">
      <c r="G23" s="34"/>
      <c r="H23" s="35"/>
      <c r="I23" s="35"/>
      <c r="J23" s="36"/>
    </row>
    <row r="27" spans="2:14" ht="21" x14ac:dyDescent="0.35">
      <c r="C27" s="63" t="s">
        <v>18</v>
      </c>
      <c r="D27" s="63"/>
      <c r="E27" s="63"/>
      <c r="F27" s="63"/>
      <c r="G27" s="63"/>
      <c r="H27" s="63"/>
      <c r="K27" s="63" t="s">
        <v>45</v>
      </c>
      <c r="L27" s="63"/>
      <c r="M27" s="63"/>
      <c r="N27" s="63"/>
    </row>
    <row r="28" spans="2:14" ht="19.5" thickBot="1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2:14" ht="21" x14ac:dyDescent="0.35">
      <c r="B29" s="65" t="s">
        <v>18</v>
      </c>
      <c r="C29" s="11">
        <v>0</v>
      </c>
      <c r="D29" s="11">
        <v>11</v>
      </c>
      <c r="E29" s="11">
        <v>31</v>
      </c>
      <c r="F29" s="11">
        <v>51</v>
      </c>
      <c r="G29" s="11">
        <v>100</v>
      </c>
      <c r="H29" s="11">
        <v>200</v>
      </c>
      <c r="I29" s="12">
        <v>500</v>
      </c>
      <c r="J29" s="1"/>
      <c r="K29" s="28" t="s">
        <v>32</v>
      </c>
      <c r="L29" s="29"/>
      <c r="M29" s="29"/>
      <c r="N29" s="30" t="s">
        <v>33</v>
      </c>
    </row>
    <row r="30" spans="2:14" ht="18.75" x14ac:dyDescent="0.3">
      <c r="B30" s="66"/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9" t="s">
        <v>19</v>
      </c>
      <c r="I30" s="13" t="s">
        <v>16</v>
      </c>
      <c r="J30" s="1"/>
      <c r="K30" s="37" t="s">
        <v>46</v>
      </c>
      <c r="L30" s="32"/>
      <c r="M30" s="32"/>
      <c r="N30" s="42" t="s">
        <v>34</v>
      </c>
    </row>
    <row r="31" spans="2:14" ht="18.75" x14ac:dyDescent="0.3">
      <c r="B31" s="67"/>
      <c r="C31" s="10">
        <v>10</v>
      </c>
      <c r="D31" s="10">
        <v>30</v>
      </c>
      <c r="E31" s="10">
        <v>50</v>
      </c>
      <c r="F31" s="10">
        <v>100</v>
      </c>
      <c r="G31" s="10">
        <v>200</v>
      </c>
      <c r="H31" s="10">
        <v>500</v>
      </c>
      <c r="I31" s="14"/>
      <c r="J31" s="1"/>
      <c r="K31" s="31"/>
      <c r="L31" s="32"/>
      <c r="M31" s="32"/>
      <c r="N31" s="33"/>
    </row>
    <row r="32" spans="2:14" ht="21.75" thickBot="1" x14ac:dyDescent="0.4">
      <c r="B32" s="27" t="s">
        <v>17</v>
      </c>
      <c r="C32" s="15">
        <v>0</v>
      </c>
      <c r="D32" s="15">
        <v>0.05</v>
      </c>
      <c r="E32" s="15">
        <v>0.1</v>
      </c>
      <c r="F32" s="15">
        <v>0.15</v>
      </c>
      <c r="G32" s="15">
        <v>0.2</v>
      </c>
      <c r="H32" s="15">
        <v>0.25</v>
      </c>
      <c r="I32" s="16">
        <v>0.3</v>
      </c>
      <c r="J32" s="1"/>
      <c r="K32" s="38" t="s">
        <v>35</v>
      </c>
      <c r="L32" s="32"/>
      <c r="M32" s="32"/>
      <c r="N32" s="33"/>
    </row>
    <row r="33" spans="11:14" x14ac:dyDescent="0.25">
      <c r="K33" s="57">
        <v>42765</v>
      </c>
      <c r="L33" s="32"/>
      <c r="M33" s="32"/>
      <c r="N33" s="33"/>
    </row>
    <row r="34" spans="11:14" x14ac:dyDescent="0.25">
      <c r="K34" s="31"/>
      <c r="L34" s="32"/>
      <c r="M34" s="32"/>
      <c r="N34" s="33"/>
    </row>
    <row r="35" spans="11:14" x14ac:dyDescent="0.25">
      <c r="K35" s="31"/>
      <c r="L35" s="32"/>
      <c r="M35" s="32"/>
      <c r="N35" s="33"/>
    </row>
    <row r="36" spans="11:14" ht="21.75" thickBot="1" x14ac:dyDescent="0.4">
      <c r="K36" s="38" t="s">
        <v>36</v>
      </c>
      <c r="L36" s="32"/>
      <c r="M36" s="32"/>
      <c r="N36" s="33"/>
    </row>
    <row r="37" spans="11:14" ht="16.5" thickBot="1" x14ac:dyDescent="0.3">
      <c r="K37" s="51" t="s">
        <v>37</v>
      </c>
      <c r="L37" s="52" t="s">
        <v>38</v>
      </c>
      <c r="M37" s="52" t="s">
        <v>39</v>
      </c>
      <c r="N37" s="53" t="s">
        <v>40</v>
      </c>
    </row>
    <row r="38" spans="11:14" x14ac:dyDescent="0.25">
      <c r="K38" s="48" t="s">
        <v>14</v>
      </c>
      <c r="L38" s="49" t="s">
        <v>6</v>
      </c>
      <c r="M38" s="50">
        <v>18</v>
      </c>
      <c r="N38" s="58">
        <v>20</v>
      </c>
    </row>
    <row r="39" spans="11:14" x14ac:dyDescent="0.25">
      <c r="K39" s="40"/>
      <c r="L39" s="39"/>
      <c r="M39" s="43"/>
      <c r="N39" s="41"/>
    </row>
    <row r="40" spans="11:14" x14ac:dyDescent="0.25">
      <c r="K40" s="40"/>
      <c r="L40" s="39"/>
      <c r="M40" s="43"/>
      <c r="N40" s="41"/>
    </row>
    <row r="41" spans="11:14" x14ac:dyDescent="0.25">
      <c r="K41" s="31"/>
      <c r="L41" s="32"/>
      <c r="M41" s="44"/>
      <c r="N41" s="33"/>
    </row>
    <row r="42" spans="11:14" ht="21" x14ac:dyDescent="0.35">
      <c r="K42" s="38" t="s">
        <v>41</v>
      </c>
      <c r="L42" s="32"/>
      <c r="M42" s="44"/>
      <c r="N42" s="33"/>
    </row>
    <row r="43" spans="11:14" x14ac:dyDescent="0.25">
      <c r="K43" s="31" t="s">
        <v>42</v>
      </c>
      <c r="L43" s="44">
        <f>M38*N38</f>
        <v>360</v>
      </c>
      <c r="M43" s="32"/>
      <c r="N43" s="33"/>
    </row>
    <row r="44" spans="11:14" x14ac:dyDescent="0.25">
      <c r="K44" s="31" t="s">
        <v>43</v>
      </c>
      <c r="L44" s="44">
        <f>L43*0.07</f>
        <v>25.200000000000003</v>
      </c>
      <c r="M44" s="32"/>
      <c r="N44" s="33"/>
    </row>
    <row r="45" spans="11:14" x14ac:dyDescent="0.25">
      <c r="K45" s="31" t="s">
        <v>44</v>
      </c>
      <c r="L45" s="61">
        <f>_xlfn.XLOOKUP(_xlfn.XLOOKUP(K30,E6:E13,C6:C13),C29:I29,C32:I32,,-1)</f>
        <v>0.3</v>
      </c>
      <c r="M45" s="32"/>
      <c r="N45" s="33"/>
    </row>
    <row r="46" spans="11:14" x14ac:dyDescent="0.25">
      <c r="K46" s="56" t="s">
        <v>41</v>
      </c>
      <c r="L46" s="55">
        <f>L43-(L43*L45)+L44</f>
        <v>277.2</v>
      </c>
      <c r="M46" s="32"/>
      <c r="N46" s="33"/>
    </row>
    <row r="47" spans="11:14" ht="16.5" thickBot="1" x14ac:dyDescent="0.3">
      <c r="K47" s="34"/>
      <c r="L47" s="35"/>
      <c r="M47" s="35"/>
      <c r="N47" s="36"/>
    </row>
  </sheetData>
  <mergeCells count="6">
    <mergeCell ref="K27:N27"/>
    <mergeCell ref="B29:B31"/>
    <mergeCell ref="A1:J1"/>
    <mergeCell ref="B3:E3"/>
    <mergeCell ref="G3:J3"/>
    <mergeCell ref="C27:H27"/>
  </mergeCells>
  <dataValidations count="1">
    <dataValidation type="list" allowBlank="1" showInputMessage="1" showErrorMessage="1" sqref="G6" xr:uid="{336CD533-5550-4440-AF70-4726DF8ADBAE}">
      <formula1>$E$6:$E$13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6C27A6-5AF2-495B-818E-5E016364DE20}">
          <x14:formula1>
            <xm:f>VLOOKUP!$B$6:$B$13</xm:f>
          </x14:formula1>
          <xm:sqref>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abSelected="1" zoomScaleNormal="100" workbookViewId="0">
      <selection activeCell="H24" sqref="H24"/>
    </sheetView>
  </sheetViews>
  <sheetFormatPr defaultColWidth="10.625" defaultRowHeight="15.75" x14ac:dyDescent="0.25"/>
  <cols>
    <col min="1" max="1" width="4.5" customWidth="1"/>
    <col min="2" max="2" width="5.5" customWidth="1"/>
    <col min="3" max="3" width="12.625" bestFit="1" customWidth="1"/>
    <col min="4" max="4" width="12.625" customWidth="1"/>
    <col min="5" max="5" width="10.125" customWidth="1"/>
    <col min="6" max="6" width="10.625" bestFit="1" customWidth="1"/>
    <col min="9" max="9" width="19.375" bestFit="1" customWidth="1"/>
    <col min="10" max="10" width="11.875" bestFit="1" customWidth="1"/>
    <col min="11" max="11" width="11.5" customWidth="1"/>
    <col min="12" max="12" width="19.625" customWidth="1"/>
  </cols>
  <sheetData>
    <row r="1" spans="1:12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3" spans="1:12" ht="21" x14ac:dyDescent="0.35">
      <c r="B3" s="63" t="s">
        <v>31</v>
      </c>
      <c r="C3" s="63"/>
      <c r="D3" s="63"/>
      <c r="E3" s="63"/>
      <c r="F3" s="63"/>
      <c r="G3" s="63"/>
      <c r="I3" s="63" t="s">
        <v>45</v>
      </c>
      <c r="J3" s="63"/>
      <c r="K3" s="63"/>
      <c r="L3" s="63"/>
    </row>
    <row r="4" spans="1:12" ht="16.5" thickBot="1" x14ac:dyDescent="0.3"/>
    <row r="5" spans="1:12" ht="21" x14ac:dyDescent="0.35">
      <c r="B5" s="69" t="s">
        <v>0</v>
      </c>
      <c r="C5" s="69"/>
      <c r="D5" s="69"/>
      <c r="E5" s="69"/>
      <c r="F5" s="69"/>
      <c r="G5" s="69"/>
      <c r="H5" s="4"/>
      <c r="I5" s="28" t="s">
        <v>32</v>
      </c>
      <c r="J5" s="29"/>
      <c r="K5" s="29"/>
      <c r="L5" s="30" t="s">
        <v>33</v>
      </c>
    </row>
    <row r="6" spans="1:12" ht="18.75" x14ac:dyDescent="0.3">
      <c r="B6" s="68" t="s">
        <v>1</v>
      </c>
      <c r="C6" s="5"/>
      <c r="D6" s="6" t="s">
        <v>15</v>
      </c>
      <c r="E6" s="8" t="s">
        <v>12</v>
      </c>
      <c r="F6" s="8" t="s">
        <v>13</v>
      </c>
      <c r="G6" s="8" t="s">
        <v>14</v>
      </c>
      <c r="H6" s="4"/>
      <c r="I6" s="37" t="s">
        <v>46</v>
      </c>
      <c r="J6" s="32"/>
      <c r="K6" s="32"/>
      <c r="L6" s="42" t="s">
        <v>34</v>
      </c>
    </row>
    <row r="7" spans="1:12" ht="18.75" x14ac:dyDescent="0.3">
      <c r="B7" s="68"/>
      <c r="C7" s="7" t="s">
        <v>2</v>
      </c>
      <c r="D7" s="2">
        <v>5</v>
      </c>
      <c r="E7" s="2">
        <v>6.5</v>
      </c>
      <c r="F7" s="2">
        <v>8</v>
      </c>
      <c r="G7" s="2">
        <v>10</v>
      </c>
      <c r="I7" s="31"/>
      <c r="J7" s="32"/>
      <c r="K7" s="32"/>
      <c r="L7" s="33"/>
    </row>
    <row r="8" spans="1:12" ht="21" x14ac:dyDescent="0.35">
      <c r="B8" s="68"/>
      <c r="C8" s="7" t="s">
        <v>3</v>
      </c>
      <c r="D8" s="2">
        <v>7</v>
      </c>
      <c r="E8" s="2">
        <v>8.5</v>
      </c>
      <c r="F8" s="2">
        <v>10</v>
      </c>
      <c r="G8" s="2">
        <v>12</v>
      </c>
      <c r="I8" s="38" t="s">
        <v>35</v>
      </c>
      <c r="J8" s="32"/>
      <c r="K8" s="32"/>
      <c r="L8" s="33"/>
    </row>
    <row r="9" spans="1:12" ht="18.75" x14ac:dyDescent="0.3">
      <c r="B9" s="68"/>
      <c r="C9" s="7" t="s">
        <v>4</v>
      </c>
      <c r="D9" s="2">
        <v>8.5</v>
      </c>
      <c r="E9" s="2">
        <v>10.5</v>
      </c>
      <c r="F9" s="2">
        <v>12</v>
      </c>
      <c r="G9" s="2">
        <v>14</v>
      </c>
      <c r="I9" s="57">
        <v>42765</v>
      </c>
      <c r="J9" s="32"/>
      <c r="K9" s="32"/>
      <c r="L9" s="33"/>
    </row>
    <row r="10" spans="1:12" ht="18.75" x14ac:dyDescent="0.3">
      <c r="B10" s="68"/>
      <c r="C10" s="7" t="s">
        <v>5</v>
      </c>
      <c r="D10" s="2">
        <v>10</v>
      </c>
      <c r="E10" s="2">
        <v>12</v>
      </c>
      <c r="F10" s="2">
        <v>13.5</v>
      </c>
      <c r="G10" s="2">
        <v>16</v>
      </c>
      <c r="I10" s="31"/>
      <c r="J10" s="32"/>
      <c r="K10" s="32"/>
      <c r="L10" s="33"/>
    </row>
    <row r="11" spans="1:12" ht="18.75" x14ac:dyDescent="0.3">
      <c r="B11" s="68"/>
      <c r="C11" s="7" t="s">
        <v>6</v>
      </c>
      <c r="D11" s="2">
        <v>11.5</v>
      </c>
      <c r="E11" s="2">
        <v>13.5</v>
      </c>
      <c r="F11" s="2">
        <v>15</v>
      </c>
      <c r="G11" s="2">
        <v>18</v>
      </c>
      <c r="I11" s="31"/>
      <c r="J11" s="32"/>
      <c r="K11" s="32"/>
      <c r="L11" s="33"/>
    </row>
    <row r="12" spans="1:12" ht="21.75" thickBot="1" x14ac:dyDescent="0.4">
      <c r="B12" s="68"/>
      <c r="C12" s="7" t="s">
        <v>7</v>
      </c>
      <c r="D12" s="2">
        <v>13</v>
      </c>
      <c r="E12" s="2">
        <v>15</v>
      </c>
      <c r="F12" s="2">
        <v>16.5</v>
      </c>
      <c r="G12" s="2">
        <v>20</v>
      </c>
      <c r="I12" s="38" t="s">
        <v>36</v>
      </c>
      <c r="J12" s="32"/>
      <c r="K12" s="32"/>
      <c r="L12" s="33"/>
    </row>
    <row r="13" spans="1:12" ht="19.5" thickBot="1" x14ac:dyDescent="0.35">
      <c r="B13" s="68"/>
      <c r="C13" s="7" t="s">
        <v>8</v>
      </c>
      <c r="D13" s="2">
        <v>14.5</v>
      </c>
      <c r="E13" s="2">
        <v>16.5</v>
      </c>
      <c r="F13" s="2">
        <v>18</v>
      </c>
      <c r="G13" s="2">
        <v>22</v>
      </c>
      <c r="I13" s="51" t="s">
        <v>37</v>
      </c>
      <c r="J13" s="52" t="s">
        <v>38</v>
      </c>
      <c r="K13" s="52" t="s">
        <v>39</v>
      </c>
      <c r="L13" s="53" t="s">
        <v>40</v>
      </c>
    </row>
    <row r="14" spans="1:12" ht="18.75" x14ac:dyDescent="0.3">
      <c r="B14" s="68"/>
      <c r="C14" s="7" t="s">
        <v>9</v>
      </c>
      <c r="D14" s="2">
        <v>16</v>
      </c>
      <c r="E14" s="2">
        <v>18</v>
      </c>
      <c r="F14" s="2">
        <v>19.5</v>
      </c>
      <c r="G14" s="2">
        <v>24</v>
      </c>
      <c r="I14" s="48" t="s">
        <v>14</v>
      </c>
      <c r="J14" s="49" t="s">
        <v>6</v>
      </c>
      <c r="K14" s="62">
        <f>INDEX(C6:G16, MATCH(J14,C6:C16,0),MATCH(I14,C6:G6,0))</f>
        <v>18</v>
      </c>
      <c r="L14" s="58">
        <v>20</v>
      </c>
    </row>
    <row r="15" spans="1:12" ht="18.75" x14ac:dyDescent="0.3">
      <c r="B15" s="68"/>
      <c r="C15" s="7" t="s">
        <v>10</v>
      </c>
      <c r="D15" s="2">
        <v>17</v>
      </c>
      <c r="E15" s="2">
        <v>19</v>
      </c>
      <c r="F15" s="2">
        <v>20.5</v>
      </c>
      <c r="G15" s="2">
        <v>26</v>
      </c>
      <c r="I15" s="40" t="s">
        <v>12</v>
      </c>
      <c r="J15" s="39" t="s">
        <v>9</v>
      </c>
      <c r="K15" s="62" cm="1">
        <f t="array" ref="K15">_xlfn.XLOOKUP(J15,C6:C16,_xlfn.XLOOKUP(I15,C6:G6,C6:G16))</f>
        <v>18</v>
      </c>
      <c r="L15" s="41"/>
    </row>
    <row r="16" spans="1:12" ht="18.75" x14ac:dyDescent="0.3">
      <c r="B16" s="68"/>
      <c r="C16" s="7" t="s">
        <v>11</v>
      </c>
      <c r="D16" s="2">
        <v>17.5</v>
      </c>
      <c r="E16" s="2">
        <v>19.5</v>
      </c>
      <c r="F16" s="2">
        <v>21</v>
      </c>
      <c r="G16" s="2">
        <v>28</v>
      </c>
      <c r="I16" s="40" t="s">
        <v>14</v>
      </c>
      <c r="J16" s="39" t="s">
        <v>11</v>
      </c>
      <c r="K16" s="62">
        <f>INDEX(C6:G16,MATCH(J16,C6:C16,0),MATCH(I16,C6:G6,0))</f>
        <v>28</v>
      </c>
      <c r="L16" s="41"/>
    </row>
    <row r="17" spans="9:12" x14ac:dyDescent="0.25">
      <c r="I17" s="31"/>
      <c r="J17" s="32"/>
      <c r="K17" s="44"/>
      <c r="L17" s="33"/>
    </row>
    <row r="18" spans="9:12" ht="21" x14ac:dyDescent="0.35">
      <c r="I18" s="38" t="s">
        <v>41</v>
      </c>
      <c r="J18" s="32"/>
      <c r="K18" s="44"/>
      <c r="L18" s="33"/>
    </row>
    <row r="19" spans="9:12" x14ac:dyDescent="0.25">
      <c r="I19" s="31" t="s">
        <v>42</v>
      </c>
      <c r="J19" s="44">
        <f>K14*L14</f>
        <v>360</v>
      </c>
      <c r="K19" s="32"/>
      <c r="L19" s="33"/>
    </row>
    <row r="20" spans="9:12" x14ac:dyDescent="0.25">
      <c r="I20" s="31" t="s">
        <v>43</v>
      </c>
      <c r="J20" s="44">
        <f>J19*0.07</f>
        <v>25.200000000000003</v>
      </c>
      <c r="K20" s="32"/>
      <c r="L20" s="33"/>
    </row>
    <row r="21" spans="9:12" x14ac:dyDescent="0.25">
      <c r="I21" s="31" t="s">
        <v>44</v>
      </c>
      <c r="J21" s="54">
        <v>0.3</v>
      </c>
      <c r="K21" s="32"/>
      <c r="L21" s="33"/>
    </row>
    <row r="22" spans="9:12" x14ac:dyDescent="0.25">
      <c r="I22" s="56" t="s">
        <v>41</v>
      </c>
      <c r="J22" s="55">
        <f>J19-(J19*J21)+J20</f>
        <v>277.2</v>
      </c>
      <c r="K22" s="32"/>
      <c r="L22" s="33"/>
    </row>
    <row r="23" spans="9:12" ht="16.5" thickBot="1" x14ac:dyDescent="0.3">
      <c r="I23" s="34"/>
      <c r="J23" s="35"/>
      <c r="K23" s="35"/>
      <c r="L23" s="36"/>
    </row>
  </sheetData>
  <mergeCells count="5">
    <mergeCell ref="B6:B16"/>
    <mergeCell ref="B3:G3"/>
    <mergeCell ref="B5:G5"/>
    <mergeCell ref="I3:L3"/>
    <mergeCell ref="A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VLOOKUP!$B$6:$B$13</xm:f>
          </x14:formula1>
          <xm:sqref>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XLOOKUP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Bloomington Tutors</dc:title>
  <dc:subject/>
  <dc:creator>Bloomington Tutors</dc:creator>
  <cp:keywords/>
  <dc:description/>
  <cp:lastModifiedBy>Jack Trang</cp:lastModifiedBy>
  <dcterms:created xsi:type="dcterms:W3CDTF">2016-12-21T20:53:08Z</dcterms:created>
  <dcterms:modified xsi:type="dcterms:W3CDTF">2024-05-06T21:46:15Z</dcterms:modified>
  <cp:category/>
</cp:coreProperties>
</file>